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8910"/>
  </bookViews>
  <sheets>
    <sheet name="نرخ حق التدریس" sheetId="1" r:id="rId1"/>
  </sheets>
  <calcPr calcId="162913"/>
</workbook>
</file>

<file path=xl/calcChain.xml><?xml version="1.0" encoding="utf-8"?>
<calcChain xmlns="http://schemas.openxmlformats.org/spreadsheetml/2006/main">
  <c r="H24" i="1" l="1"/>
  <c r="F24" i="1"/>
  <c r="E24" i="1"/>
  <c r="G24" i="1"/>
  <c r="F39" i="1"/>
  <c r="G39" i="1" s="1"/>
  <c r="H39" i="1" s="1"/>
  <c r="F69" i="1"/>
  <c r="G69" i="1" s="1"/>
  <c r="H69" i="1" s="1"/>
  <c r="F84" i="1"/>
  <c r="G84" i="1" s="1"/>
  <c r="H84" i="1" s="1"/>
  <c r="F54" i="1" l="1"/>
  <c r="G54" i="1" s="1"/>
  <c r="H54" i="1" s="1"/>
  <c r="F83" i="1" l="1"/>
  <c r="G83" i="1" s="1"/>
  <c r="H83" i="1" s="1"/>
  <c r="F68" i="1"/>
  <c r="G68" i="1" s="1"/>
  <c r="H68" i="1" s="1"/>
  <c r="F53" i="1"/>
  <c r="G53" i="1" s="1"/>
  <c r="H53" i="1" s="1"/>
  <c r="F38" i="1"/>
  <c r="E38" i="1"/>
  <c r="F23" i="1"/>
  <c r="G23" i="1" s="1"/>
  <c r="H23" i="1" s="1"/>
  <c r="E23" i="1"/>
  <c r="G38" i="1" l="1"/>
  <c r="H38" i="1" s="1"/>
  <c r="F82" i="1"/>
  <c r="G82" i="1" s="1"/>
  <c r="H82" i="1" s="1"/>
  <c r="F67" i="1"/>
  <c r="G67" i="1" s="1"/>
  <c r="H67" i="1" s="1"/>
  <c r="F52" i="1"/>
  <c r="G52" i="1" s="1"/>
  <c r="H52" i="1" s="1"/>
  <c r="E37" i="1"/>
  <c r="E22" i="1"/>
  <c r="F22" i="1"/>
  <c r="G22" i="1" s="1"/>
  <c r="H22" i="1" s="1"/>
  <c r="F36" i="1"/>
  <c r="G36" i="1" s="1"/>
  <c r="H36" i="1" s="1"/>
  <c r="E36" i="1"/>
  <c r="E81" i="1" l="1"/>
  <c r="F81" i="1"/>
  <c r="G81" i="1" s="1"/>
  <c r="H81" i="1" s="1"/>
  <c r="E66" i="1"/>
  <c r="F66" i="1"/>
  <c r="G66" i="1" s="1"/>
  <c r="H66" i="1" s="1"/>
  <c r="E51" i="1"/>
  <c r="G51" i="1"/>
  <c r="H51" i="1" s="1"/>
  <c r="F51" i="1"/>
  <c r="F37" i="1"/>
  <c r="G37" i="1" s="1"/>
  <c r="H37" i="1" s="1"/>
  <c r="E21" i="1"/>
  <c r="G21" i="1"/>
  <c r="H21" i="1" s="1"/>
  <c r="F21" i="1"/>
  <c r="F65" i="1" l="1"/>
  <c r="G65" i="1" s="1"/>
  <c r="H65" i="1" s="1"/>
  <c r="F50" i="1"/>
  <c r="G50" i="1" s="1"/>
  <c r="H50" i="1" s="1"/>
  <c r="F35" i="1"/>
  <c r="G35" i="1" s="1"/>
  <c r="H35" i="1" s="1"/>
  <c r="F20" i="1"/>
  <c r="G20" i="1" s="1"/>
  <c r="H20" i="1" s="1"/>
  <c r="F80" i="1"/>
  <c r="G80" i="1" s="1"/>
  <c r="H80" i="1" s="1"/>
  <c r="F79" i="1"/>
  <c r="G79" i="1" s="1"/>
  <c r="H79" i="1" s="1"/>
  <c r="F64" i="1"/>
  <c r="G64" i="1" s="1"/>
  <c r="H64" i="1" s="1"/>
  <c r="F49" i="1"/>
  <c r="G49" i="1" s="1"/>
  <c r="H49" i="1" s="1"/>
  <c r="F34" i="1"/>
  <c r="G34" i="1" s="1"/>
  <c r="H34" i="1" s="1"/>
  <c r="F19" i="1"/>
  <c r="G19" i="1" s="1"/>
  <c r="H19" i="1" s="1"/>
  <c r="F78" i="1" l="1"/>
  <c r="G78" i="1" s="1"/>
  <c r="H78" i="1" s="1"/>
  <c r="F63" i="1"/>
  <c r="G63" i="1" s="1"/>
  <c r="H63" i="1" s="1"/>
  <c r="F48" i="1"/>
  <c r="G48" i="1" s="1"/>
  <c r="H48" i="1" s="1"/>
  <c r="F33" i="1"/>
  <c r="G33" i="1" s="1"/>
  <c r="H33" i="1" s="1"/>
  <c r="F18" i="1"/>
  <c r="G18" i="1" s="1"/>
  <c r="H18" i="1" s="1"/>
  <c r="F77" i="1" l="1"/>
  <c r="G77" i="1" s="1"/>
  <c r="H77" i="1" s="1"/>
  <c r="F62" i="1"/>
  <c r="G62" i="1" s="1"/>
  <c r="H62" i="1" s="1"/>
  <c r="F47" i="1"/>
  <c r="G47" i="1" s="1"/>
  <c r="H47" i="1" s="1"/>
  <c r="F32" i="1"/>
  <c r="G32" i="1" s="1"/>
  <c r="H32" i="1" s="1"/>
  <c r="F17" i="1"/>
  <c r="G17" i="1" s="1"/>
  <c r="H17" i="1" s="1"/>
  <c r="F16" i="1" l="1"/>
  <c r="G16" i="1" s="1"/>
  <c r="H16" i="1" s="1"/>
  <c r="F15" i="1"/>
  <c r="G15" i="1" s="1"/>
  <c r="H15" i="1" s="1"/>
  <c r="F14" i="1"/>
  <c r="G14" i="1" s="1"/>
  <c r="H14" i="1" s="1"/>
  <c r="F76" i="1"/>
  <c r="G76" i="1" s="1"/>
  <c r="H76" i="1" s="1"/>
  <c r="F75" i="1"/>
  <c r="G75" i="1" s="1"/>
  <c r="H75" i="1" s="1"/>
  <c r="F74" i="1"/>
  <c r="G74" i="1" s="1"/>
  <c r="H74" i="1" s="1"/>
  <c r="F73" i="1"/>
  <c r="G73" i="1" s="1"/>
  <c r="H73" i="1" s="1"/>
  <c r="F61" i="1"/>
  <c r="G61" i="1" s="1"/>
  <c r="H61" i="1" s="1"/>
  <c r="F60" i="1"/>
  <c r="G60" i="1" s="1"/>
  <c r="H60" i="1" s="1"/>
  <c r="F59" i="1"/>
  <c r="G59" i="1" s="1"/>
  <c r="H59" i="1" s="1"/>
  <c r="F58" i="1"/>
  <c r="G58" i="1" s="1"/>
  <c r="H58" i="1" s="1"/>
  <c r="F46" i="1" l="1"/>
  <c r="G46" i="1" s="1"/>
  <c r="H46" i="1" s="1"/>
  <c r="F45" i="1"/>
  <c r="G45" i="1" s="1"/>
  <c r="H45" i="1" s="1"/>
  <c r="F44" i="1"/>
  <c r="G44" i="1" s="1"/>
  <c r="H44" i="1" s="1"/>
  <c r="F43" i="1"/>
  <c r="G43" i="1" s="1"/>
  <c r="H43" i="1" s="1"/>
  <c r="F29" i="1"/>
  <c r="G29" i="1" s="1"/>
  <c r="H29" i="1" s="1"/>
  <c r="F30" i="1"/>
  <c r="G30" i="1" s="1"/>
  <c r="H30" i="1" s="1"/>
  <c r="F31" i="1"/>
  <c r="G31" i="1" s="1"/>
  <c r="H31" i="1" s="1"/>
  <c r="F28" i="1"/>
  <c r="G28" i="1" s="1"/>
  <c r="H28" i="1" s="1"/>
</calcChain>
</file>

<file path=xl/sharedStrings.xml><?xml version="1.0" encoding="utf-8"?>
<sst xmlns="http://schemas.openxmlformats.org/spreadsheetml/2006/main" count="62" uniqueCount="18">
  <si>
    <t>پایه</t>
  </si>
  <si>
    <t>عدد مبنا</t>
  </si>
  <si>
    <t>ف.شغل</t>
  </si>
  <si>
    <t>سال</t>
  </si>
  <si>
    <t>ضریب حقوقی</t>
  </si>
  <si>
    <t>حقوق مرتبه و پایه</t>
  </si>
  <si>
    <t>مبلغ ف.شغل</t>
  </si>
  <si>
    <t>نرخ یک ساعت حق التدریس</t>
  </si>
  <si>
    <t>نرخ حق التدریس دانشیار</t>
  </si>
  <si>
    <t>نرخ حق التدریس استاد</t>
  </si>
  <si>
    <t>نرخ حق التدریس مربی (مدرک کارشناسی ارشد)</t>
  </si>
  <si>
    <t>نرخ حق التدریس استادیار (مدرک دکتری تخصصی)</t>
  </si>
  <si>
    <t>تمام وقت ویژه 54 ساعت در هفته</t>
  </si>
  <si>
    <t>شاغل تمام وقت</t>
  </si>
  <si>
    <r>
      <rPr>
        <b/>
        <sz val="11"/>
        <color theme="1"/>
        <rFont val="B Nazanin"/>
        <charset val="178"/>
      </rPr>
      <t xml:space="preserve">اصلاحیه ماده 62: آیین نامه استخدامی اعضای هیئت علمی مصوب جلسه 1400/02/19 هیئت امنا: </t>
    </r>
    <r>
      <rPr>
        <sz val="11"/>
        <color theme="1"/>
        <rFont val="B Nazanin"/>
        <charset val="178"/>
      </rPr>
      <t>حق التدریس یک ساعت تدریس نظری و 1.5 ساعت تدریس عملی و همچنین حق التحقیق یک ساعت تحقیق اعضای تمام وقت (موضوع ماده 32 این آیین نامه) بر اساس یک پنجاهم مجموع حقوق مرتبه و پایه و فوق العاده شغل (مخصوص) عضو و حق التدریس یک ساعت تدریس نظری و 1.5 ساعت تدریس عملی و همچنین حق التحقیق یک ساعت تحقیق اعضای تمام وقت ویژه بر اساس یک چهلم مجموع حقوق مرتبه و پایه و فوق العاده شغل(مخصوص) تعیین می گردد.</t>
    </r>
  </si>
  <si>
    <r>
      <rPr>
        <b/>
        <sz val="11"/>
        <color theme="1"/>
        <rFont val="B Nazanin"/>
        <charset val="178"/>
      </rPr>
      <t>ماده 62: آیین نامه استخدامی اعضای هیئت علمی:</t>
    </r>
    <r>
      <rPr>
        <sz val="11"/>
        <color theme="1"/>
        <rFont val="B Nazanin"/>
        <charset val="178"/>
      </rPr>
      <t xml:space="preserve"> حق التدریس یک ساعت تدریس مدرسان موضوع ماده 33 این آیین نامه بر اساس یک پنجاهم مجموع حقوق رتبه و پایه و فوق العاده شغل عضو هیئت علمی در مرتبه مربی آموزشیار، مربی آموزشی، استادیار آموزشی حسب مورد با پایه مساوی با سنوات اشتغال در موسسه به عنوان مدرس، با توجه به مدرک تحصیلی وی (کارشناسی، کارشناسی ارشد و دکتری) تعیین می گردد.</t>
    </r>
  </si>
  <si>
    <t>نرخ حق التدریس مربی آموزشیار (مدرک کارشناسی)</t>
  </si>
  <si>
    <t>تمام وقت ویژه 54 ساعت در هفته با لحاظ افزایش 60 درصدی ضریب فوق العاده شغل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</si>
</sst>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_-;_-* #,##0\-;_-* &quot;-&quot;??_-;_-@_-"/>
    <numFmt numFmtId="166" formatCode="_-* #,##0.0_-;_-* #,##0.0\-;_-* &quot;-&quot;?_-;_-@_-"/>
  </numFmts>
  <fonts count="7" x14ac:knownFonts="1">
    <font>
      <sz val="11"/>
      <color theme="1"/>
      <name val="Calibri"/>
      <family val="2"/>
      <scheme val="minor"/>
    </font>
    <font>
      <b/>
      <sz val="15"/>
      <color theme="3"/>
      <name val="B Nazanin"/>
      <family val="2"/>
      <charset val="178"/>
    </font>
    <font>
      <sz val="11"/>
      <color theme="1"/>
      <name val="Calibri"/>
      <family val="2"/>
      <scheme val="minor"/>
    </font>
    <font>
      <sz val="11"/>
      <color theme="1"/>
      <name val="B Nazanin"/>
      <charset val="178"/>
    </font>
    <font>
      <b/>
      <sz val="11"/>
      <color theme="1"/>
      <name val="B Nazanin"/>
      <charset val="178"/>
    </font>
    <font>
      <b/>
      <sz val="11"/>
      <color rgb="FFFF0000"/>
      <name val="B Nazanin"/>
      <charset val="178"/>
    </font>
    <font>
      <sz val="11"/>
      <color rgb="FFFF0000"/>
      <name val="B Nazanin"/>
      <charset val="178"/>
    </font>
  </fonts>
  <fills count="3">
    <fill>
      <patternFill patternType="none"/>
    </fill>
    <fill>
      <patternFill patternType="gray125"/>
    </fill>
    <fill>
      <patternFill patternType="solid">
        <fgColor theme="8" tint="0.59999389629810485"/>
        <bgColor indexed="64"/>
      </patternFill>
    </fill>
  </fills>
  <borders count="1">
    <border>
      <left/>
      <right/>
      <top/>
      <bottom/>
      <diagonal/>
    </border>
  </borders>
  <cellStyleXfs count="2">
    <xf numFmtId="0" fontId="0" fillId="0" borderId="0"/>
    <xf numFmtId="164" fontId="2" fillId="0" borderId="0" applyFont="0" applyFill="0" applyBorder="0" applyAlignment="0" applyProtection="0"/>
  </cellStyleXfs>
  <cellXfs count="14">
    <xf numFmtId="0" fontId="0" fillId="0" borderId="0" xfId="0"/>
    <xf numFmtId="0" fontId="1" fillId="0" borderId="0" xfId="0" applyFont="1"/>
    <xf numFmtId="0" fontId="3" fillId="0" borderId="0" xfId="0" applyFont="1"/>
    <xf numFmtId="165" fontId="3" fillId="0" borderId="0" xfId="1" applyNumberFormat="1" applyFont="1"/>
    <xf numFmtId="0" fontId="4" fillId="0" borderId="0" xfId="0" applyFont="1"/>
    <xf numFmtId="0" fontId="5" fillId="0" borderId="0" xfId="0" applyFont="1"/>
    <xf numFmtId="165" fontId="6" fillId="0" borderId="0" xfId="1" applyNumberFormat="1" applyFont="1"/>
    <xf numFmtId="0" fontId="3" fillId="0" borderId="0" xfId="0" applyFont="1" applyAlignment="1">
      <alignment horizontal="right" vertical="top" wrapText="1"/>
    </xf>
    <xf numFmtId="166" fontId="3" fillId="0" borderId="0" xfId="0" applyNumberFormat="1" applyFont="1"/>
    <xf numFmtId="0" fontId="3" fillId="0" borderId="0" xfId="0" applyFont="1" applyAlignment="1">
      <alignment horizontal="right" vertical="top" wrapText="1"/>
    </xf>
    <xf numFmtId="0" fontId="0" fillId="0" borderId="0" xfId="0" applyAlignment="1">
      <alignment horizontal="center"/>
    </xf>
    <xf numFmtId="0" fontId="3" fillId="2" borderId="0" xfId="0" applyFont="1" applyFill="1"/>
    <xf numFmtId="165" fontId="3" fillId="2" borderId="0" xfId="1" applyNumberFormat="1" applyFont="1" applyFill="1"/>
    <xf numFmtId="165" fontId="6" fillId="2" borderId="0" xfId="1" applyNumberFormat="1" applyFont="1" applyFill="1"/>
  </cellXfs>
  <cellStyles count="2">
    <cellStyle name="Comma" xfId="1" builtinId="3"/>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4"/>
  <sheetViews>
    <sheetView rightToLeft="1" tabSelected="1" topLeftCell="A67" workbookViewId="0">
      <selection activeCell="H88" sqref="H88"/>
    </sheetView>
  </sheetViews>
  <sheetFormatPr defaultRowHeight="18" x14ac:dyDescent="0.45"/>
  <cols>
    <col min="1" max="1" width="5" bestFit="1" customWidth="1"/>
    <col min="2" max="2" width="11.42578125" bestFit="1" customWidth="1"/>
    <col min="3" max="3" width="7.5703125" bestFit="1" customWidth="1"/>
    <col min="4" max="4" width="4" bestFit="1" customWidth="1"/>
    <col min="5" max="5" width="6.85546875" bestFit="1" customWidth="1"/>
    <col min="6" max="6" width="14.5703125" bestFit="1" customWidth="1"/>
    <col min="7" max="7" width="14" bestFit="1" customWidth="1"/>
    <col min="8" max="8" width="22.42578125" bestFit="1" customWidth="1"/>
    <col min="9" max="9" width="24" style="2" bestFit="1" customWidth="1"/>
  </cols>
  <sheetData>
    <row r="1" spans="1:8" ht="15" customHeight="1" x14ac:dyDescent="0.45">
      <c r="A1" s="9" t="s">
        <v>15</v>
      </c>
      <c r="B1" s="9"/>
      <c r="C1" s="9"/>
      <c r="D1" s="9"/>
      <c r="E1" s="9"/>
      <c r="F1" s="9"/>
      <c r="G1" s="9"/>
      <c r="H1" s="9"/>
    </row>
    <row r="2" spans="1:8" x14ac:dyDescent="0.45">
      <c r="A2" s="9"/>
      <c r="B2" s="9"/>
      <c r="C2" s="9"/>
      <c r="D2" s="9"/>
      <c r="E2" s="9"/>
      <c r="F2" s="9"/>
      <c r="G2" s="9"/>
      <c r="H2" s="9"/>
    </row>
    <row r="3" spans="1:8" x14ac:dyDescent="0.45">
      <c r="A3" s="9"/>
      <c r="B3" s="9"/>
      <c r="C3" s="9"/>
      <c r="D3" s="9"/>
      <c r="E3" s="9"/>
      <c r="F3" s="9"/>
      <c r="G3" s="9"/>
      <c r="H3" s="9"/>
    </row>
    <row r="4" spans="1:8" x14ac:dyDescent="0.45">
      <c r="A4" s="9"/>
      <c r="B4" s="9"/>
      <c r="C4" s="9"/>
      <c r="D4" s="9"/>
      <c r="E4" s="9"/>
      <c r="F4" s="9"/>
      <c r="G4" s="9"/>
      <c r="H4" s="9"/>
    </row>
    <row r="5" spans="1:8" x14ac:dyDescent="0.45">
      <c r="A5" s="9"/>
      <c r="B5" s="9"/>
      <c r="C5" s="9"/>
      <c r="D5" s="9"/>
      <c r="E5" s="9"/>
      <c r="F5" s="9"/>
      <c r="G5" s="9"/>
      <c r="H5" s="9"/>
    </row>
    <row r="6" spans="1:8" x14ac:dyDescent="0.45">
      <c r="A6" s="7"/>
      <c r="B6" s="7"/>
      <c r="C6" s="7"/>
      <c r="D6" s="7"/>
      <c r="E6" s="7"/>
      <c r="F6" s="7"/>
      <c r="G6" s="7"/>
      <c r="H6" s="7"/>
    </row>
    <row r="7" spans="1:8" ht="33" customHeight="1" x14ac:dyDescent="0.45">
      <c r="A7" s="9" t="s">
        <v>14</v>
      </c>
      <c r="B7" s="9"/>
      <c r="C7" s="9"/>
      <c r="D7" s="9"/>
      <c r="E7" s="9"/>
      <c r="F7" s="9"/>
      <c r="G7" s="9"/>
      <c r="H7" s="9"/>
    </row>
    <row r="8" spans="1:8" ht="15" customHeight="1" x14ac:dyDescent="0.45">
      <c r="A8" s="9"/>
      <c r="B8" s="9"/>
      <c r="C8" s="9"/>
      <c r="D8" s="9"/>
      <c r="E8" s="9"/>
      <c r="F8" s="9"/>
      <c r="G8" s="9"/>
      <c r="H8" s="9"/>
    </row>
    <row r="9" spans="1:8" ht="15" customHeight="1" x14ac:dyDescent="0.45">
      <c r="A9" s="9"/>
      <c r="B9" s="9"/>
      <c r="C9" s="9"/>
      <c r="D9" s="9"/>
      <c r="E9" s="9"/>
      <c r="F9" s="9"/>
      <c r="G9" s="9"/>
      <c r="H9" s="9"/>
    </row>
    <row r="10" spans="1:8" ht="15" customHeight="1" x14ac:dyDescent="0.45">
      <c r="A10" s="9"/>
      <c r="B10" s="9"/>
      <c r="C10" s="9"/>
      <c r="D10" s="9"/>
      <c r="E10" s="9"/>
      <c r="F10" s="9"/>
      <c r="G10" s="9"/>
      <c r="H10" s="9"/>
    </row>
    <row r="11" spans="1:8" ht="15" customHeight="1" x14ac:dyDescent="0.45">
      <c r="A11" s="9"/>
      <c r="B11" s="9"/>
      <c r="C11" s="9"/>
      <c r="D11" s="9"/>
      <c r="E11" s="9"/>
      <c r="F11" s="9"/>
      <c r="G11" s="9"/>
      <c r="H11" s="9"/>
    </row>
    <row r="12" spans="1:8" x14ac:dyDescent="0.45">
      <c r="A12" s="10" t="s">
        <v>16</v>
      </c>
      <c r="B12" s="10"/>
      <c r="C12" s="10"/>
      <c r="D12" s="10"/>
      <c r="E12" s="10"/>
      <c r="F12" s="10"/>
      <c r="G12" s="10"/>
      <c r="H12" s="10"/>
    </row>
    <row r="13" spans="1:8" ht="19.5" x14ac:dyDescent="0.5">
      <c r="A13" s="4" t="s">
        <v>3</v>
      </c>
      <c r="B13" s="4" t="s">
        <v>4</v>
      </c>
      <c r="C13" s="4" t="s">
        <v>1</v>
      </c>
      <c r="D13" s="4" t="s">
        <v>0</v>
      </c>
      <c r="E13" s="4" t="s">
        <v>2</v>
      </c>
      <c r="F13" s="4" t="s">
        <v>5</v>
      </c>
      <c r="G13" s="4" t="s">
        <v>6</v>
      </c>
      <c r="H13" s="5" t="s">
        <v>7</v>
      </c>
    </row>
    <row r="14" spans="1:8" x14ac:dyDescent="0.45">
      <c r="A14" s="2">
        <v>1395</v>
      </c>
      <c r="B14" s="2">
        <v>21949</v>
      </c>
      <c r="C14" s="2">
        <v>90</v>
      </c>
      <c r="D14" s="2">
        <v>1</v>
      </c>
      <c r="E14" s="2">
        <v>1.77</v>
      </c>
      <c r="F14" s="3">
        <f t="shared" ref="F14:F17" si="0">B14*((C14+(D14*5)))</f>
        <v>2085155</v>
      </c>
      <c r="G14" s="3">
        <f t="shared" ref="G14:G17" si="1">F14*E14</f>
        <v>3690724.35</v>
      </c>
      <c r="H14" s="6">
        <f t="shared" ref="H14:H17" si="2">(G14+F14)/50</f>
        <v>115517.587</v>
      </c>
    </row>
    <row r="15" spans="1:8" x14ac:dyDescent="0.45">
      <c r="A15" s="2">
        <v>1396</v>
      </c>
      <c r="B15" s="2">
        <v>24144</v>
      </c>
      <c r="C15" s="2">
        <v>90</v>
      </c>
      <c r="D15" s="2">
        <v>1</v>
      </c>
      <c r="E15" s="2">
        <v>1.77</v>
      </c>
      <c r="F15" s="3">
        <f t="shared" si="0"/>
        <v>2293680</v>
      </c>
      <c r="G15" s="3">
        <f t="shared" si="1"/>
        <v>4059813.6</v>
      </c>
      <c r="H15" s="6">
        <f t="shared" si="2"/>
        <v>127069.87199999999</v>
      </c>
    </row>
    <row r="16" spans="1:8" x14ac:dyDescent="0.45">
      <c r="A16" s="2">
        <v>1397</v>
      </c>
      <c r="B16" s="2">
        <v>25593</v>
      </c>
      <c r="C16" s="2">
        <v>90</v>
      </c>
      <c r="D16" s="2">
        <v>1</v>
      </c>
      <c r="E16" s="2">
        <v>1.77</v>
      </c>
      <c r="F16" s="3">
        <f t="shared" si="0"/>
        <v>2431335</v>
      </c>
      <c r="G16" s="3">
        <f t="shared" si="1"/>
        <v>4303462.95</v>
      </c>
      <c r="H16" s="6">
        <f t="shared" si="2"/>
        <v>134695.959</v>
      </c>
    </row>
    <row r="17" spans="1:9" x14ac:dyDescent="0.45">
      <c r="A17" s="2">
        <v>1398</v>
      </c>
      <c r="B17" s="2">
        <v>30200</v>
      </c>
      <c r="C17" s="2">
        <v>90</v>
      </c>
      <c r="D17" s="2">
        <v>1</v>
      </c>
      <c r="E17" s="2">
        <v>1.77</v>
      </c>
      <c r="F17" s="3">
        <f t="shared" si="0"/>
        <v>2869000</v>
      </c>
      <c r="G17" s="3">
        <f t="shared" si="1"/>
        <v>5078130</v>
      </c>
      <c r="H17" s="6">
        <f t="shared" si="2"/>
        <v>158942.6</v>
      </c>
    </row>
    <row r="18" spans="1:9" x14ac:dyDescent="0.45">
      <c r="A18" s="2">
        <v>1399</v>
      </c>
      <c r="B18" s="2">
        <v>34730</v>
      </c>
      <c r="C18" s="2">
        <v>90</v>
      </c>
      <c r="D18" s="2">
        <v>1</v>
      </c>
      <c r="E18" s="2">
        <v>1.77</v>
      </c>
      <c r="F18" s="3">
        <f t="shared" ref="F18" si="3">B18*((C18+(D18*5)))</f>
        <v>3299350</v>
      </c>
      <c r="G18" s="3">
        <f t="shared" ref="G18" si="4">F18*E18</f>
        <v>5839849.5</v>
      </c>
      <c r="H18" s="6">
        <f t="shared" ref="H18" si="5">(G18+F18)/50</f>
        <v>182783.99</v>
      </c>
    </row>
    <row r="19" spans="1:9" x14ac:dyDescent="0.45">
      <c r="A19" s="2">
        <v>1400</v>
      </c>
      <c r="B19" s="2">
        <v>43413</v>
      </c>
      <c r="C19" s="2">
        <v>90</v>
      </c>
      <c r="D19" s="2">
        <v>1</v>
      </c>
      <c r="E19" s="2">
        <v>1.77</v>
      </c>
      <c r="F19" s="3">
        <f t="shared" ref="F19:F20" si="6">B19*((C19+(D19*5)))</f>
        <v>4124235</v>
      </c>
      <c r="G19" s="3">
        <f t="shared" ref="G19:G20" si="7">F19*E19</f>
        <v>7299895.9500000002</v>
      </c>
      <c r="H19" s="6">
        <f>(G19+F19)/50</f>
        <v>228482.61899999998</v>
      </c>
      <c r="I19" s="2" t="s">
        <v>13</v>
      </c>
    </row>
    <row r="20" spans="1:9" x14ac:dyDescent="0.45">
      <c r="A20" s="2">
        <v>1400</v>
      </c>
      <c r="B20" s="2">
        <v>43413</v>
      </c>
      <c r="C20" s="2">
        <v>90</v>
      </c>
      <c r="D20" s="2">
        <v>1</v>
      </c>
      <c r="E20" s="2">
        <v>1.77</v>
      </c>
      <c r="F20" s="3">
        <f t="shared" si="6"/>
        <v>4124235</v>
      </c>
      <c r="G20" s="3">
        <f t="shared" si="7"/>
        <v>7299895.9500000002</v>
      </c>
      <c r="H20" s="6">
        <f>(G20+F20)/40</f>
        <v>285603.27374999999</v>
      </c>
      <c r="I20" s="2" t="s">
        <v>12</v>
      </c>
    </row>
    <row r="21" spans="1:9" x14ac:dyDescent="0.45">
      <c r="A21" s="2">
        <v>1400</v>
      </c>
      <c r="B21" s="2">
        <v>43413</v>
      </c>
      <c r="C21" s="2">
        <v>90</v>
      </c>
      <c r="D21" s="2">
        <v>1</v>
      </c>
      <c r="E21" s="2">
        <f>1.77*1.6</f>
        <v>2.8320000000000003</v>
      </c>
      <c r="F21" s="3">
        <f t="shared" ref="F21" si="8">B21*((C21+(D21*5)))</f>
        <v>4124235</v>
      </c>
      <c r="G21" s="3">
        <f t="shared" ref="G21" si="9">F21*E21</f>
        <v>11679833.520000001</v>
      </c>
      <c r="H21" s="6">
        <f>(G21+F21)/40</f>
        <v>395101.71300000005</v>
      </c>
      <c r="I21" s="2" t="s">
        <v>17</v>
      </c>
    </row>
    <row r="22" spans="1:9" x14ac:dyDescent="0.45">
      <c r="A22" s="2">
        <v>1401</v>
      </c>
      <c r="B22" s="2">
        <v>47754</v>
      </c>
      <c r="C22" s="2">
        <v>90</v>
      </c>
      <c r="D22" s="2">
        <v>1</v>
      </c>
      <c r="E22" s="2">
        <f>1.77</f>
        <v>1.77</v>
      </c>
      <c r="F22" s="3">
        <f t="shared" ref="F22" si="10">B22*((C22+(D22*5)))</f>
        <v>4536630</v>
      </c>
      <c r="G22" s="3">
        <f t="shared" ref="G22" si="11">F22*E22</f>
        <v>8029835.0999999996</v>
      </c>
      <c r="H22" s="6">
        <f>(G22+F22)/50</f>
        <v>251329.302</v>
      </c>
    </row>
    <row r="23" spans="1:9" x14ac:dyDescent="0.45">
      <c r="A23" s="2">
        <v>1402</v>
      </c>
      <c r="B23" s="2">
        <v>57305</v>
      </c>
      <c r="C23" s="2">
        <v>90</v>
      </c>
      <c r="D23" s="2">
        <v>1</v>
      </c>
      <c r="E23" s="2">
        <f>1.77</f>
        <v>1.77</v>
      </c>
      <c r="F23" s="3">
        <f t="shared" ref="F23" si="12">B23*((C23+(D23*5)))</f>
        <v>5443975</v>
      </c>
      <c r="G23" s="3">
        <f t="shared" ref="G23" si="13">F23*E23</f>
        <v>9635835.75</v>
      </c>
      <c r="H23" s="6">
        <f>(G23+F23)/50</f>
        <v>301596.21500000003</v>
      </c>
    </row>
    <row r="24" spans="1:9" x14ac:dyDescent="0.45">
      <c r="A24" s="11">
        <v>1403</v>
      </c>
      <c r="B24" s="11">
        <v>68766</v>
      </c>
      <c r="C24" s="11">
        <v>90</v>
      </c>
      <c r="D24" s="11">
        <v>1</v>
      </c>
      <c r="E24" s="11">
        <f>1.77</f>
        <v>1.77</v>
      </c>
      <c r="F24" s="12">
        <f>B24*((C24+(D24*5)))</f>
        <v>6532770</v>
      </c>
      <c r="G24" s="12">
        <f t="shared" ref="G24" si="14">F24*E24</f>
        <v>11563002.9</v>
      </c>
      <c r="H24" s="13">
        <f>(G24+F24)/50</f>
        <v>361915.45799999998</v>
      </c>
    </row>
    <row r="25" spans="1:9" x14ac:dyDescent="0.45">
      <c r="A25" s="2"/>
      <c r="B25" s="2"/>
      <c r="C25" s="2"/>
      <c r="D25" s="2"/>
      <c r="E25" s="2"/>
      <c r="F25" s="3"/>
      <c r="G25" s="3"/>
      <c r="H25" s="6"/>
    </row>
    <row r="26" spans="1:9" x14ac:dyDescent="0.45">
      <c r="A26" s="10" t="s">
        <v>10</v>
      </c>
      <c r="B26" s="10"/>
      <c r="C26" s="10"/>
      <c r="D26" s="10"/>
      <c r="E26" s="10"/>
      <c r="F26" s="10"/>
      <c r="G26" s="10"/>
      <c r="H26" s="10"/>
    </row>
    <row r="27" spans="1:9" ht="19.5" x14ac:dyDescent="0.5">
      <c r="A27" s="4" t="s">
        <v>3</v>
      </c>
      <c r="B27" s="4" t="s">
        <v>4</v>
      </c>
      <c r="C27" s="4" t="s">
        <v>1</v>
      </c>
      <c r="D27" s="4" t="s">
        <v>0</v>
      </c>
      <c r="E27" s="4" t="s">
        <v>2</v>
      </c>
      <c r="F27" s="4" t="s">
        <v>5</v>
      </c>
      <c r="G27" s="4" t="s">
        <v>6</v>
      </c>
      <c r="H27" s="5" t="s">
        <v>7</v>
      </c>
    </row>
    <row r="28" spans="1:9" x14ac:dyDescent="0.45">
      <c r="A28" s="2">
        <v>1394</v>
      </c>
      <c r="B28" s="2">
        <v>19597</v>
      </c>
      <c r="C28" s="2">
        <v>100</v>
      </c>
      <c r="D28" s="2">
        <v>1</v>
      </c>
      <c r="E28" s="2">
        <v>2.1</v>
      </c>
      <c r="F28" s="3">
        <f>B28*((C28+(D28*5)))</f>
        <v>2057685</v>
      </c>
      <c r="G28" s="3">
        <f>F28*E28</f>
        <v>4321138.5</v>
      </c>
      <c r="H28" s="6">
        <f>(G28+F28)/50</f>
        <v>127576.47</v>
      </c>
    </row>
    <row r="29" spans="1:9" x14ac:dyDescent="0.45">
      <c r="A29" s="2">
        <v>1395</v>
      </c>
      <c r="B29" s="2">
        <v>21949</v>
      </c>
      <c r="C29" s="2">
        <v>100</v>
      </c>
      <c r="D29" s="2">
        <v>1</v>
      </c>
      <c r="E29" s="2">
        <v>2.1</v>
      </c>
      <c r="F29" s="3">
        <f t="shared" ref="F29:F32" si="15">B29*((C29+(D29*5)))</f>
        <v>2304645</v>
      </c>
      <c r="G29" s="3">
        <f t="shared" ref="G29:G32" si="16">F29*E29</f>
        <v>4839754.5</v>
      </c>
      <c r="H29" s="6">
        <f t="shared" ref="H29:H32" si="17">(G29+F29)/50</f>
        <v>142887.99</v>
      </c>
    </row>
    <row r="30" spans="1:9" x14ac:dyDescent="0.45">
      <c r="A30" s="2">
        <v>1396</v>
      </c>
      <c r="B30" s="2">
        <v>24144</v>
      </c>
      <c r="C30" s="2">
        <v>100</v>
      </c>
      <c r="D30" s="2">
        <v>1</v>
      </c>
      <c r="E30" s="2">
        <v>2.1</v>
      </c>
      <c r="F30" s="3">
        <f t="shared" si="15"/>
        <v>2535120</v>
      </c>
      <c r="G30" s="3">
        <f t="shared" si="16"/>
        <v>5323752</v>
      </c>
      <c r="H30" s="6">
        <f t="shared" si="17"/>
        <v>157177.44</v>
      </c>
    </row>
    <row r="31" spans="1:9" x14ac:dyDescent="0.45">
      <c r="A31" s="2">
        <v>1397</v>
      </c>
      <c r="B31" s="2">
        <v>25593</v>
      </c>
      <c r="C31" s="2">
        <v>100</v>
      </c>
      <c r="D31" s="2">
        <v>1</v>
      </c>
      <c r="E31" s="2">
        <v>2.1</v>
      </c>
      <c r="F31" s="3">
        <f t="shared" si="15"/>
        <v>2687265</v>
      </c>
      <c r="G31" s="3">
        <f t="shared" si="16"/>
        <v>5643256.5</v>
      </c>
      <c r="H31" s="6">
        <f t="shared" si="17"/>
        <v>166610.43</v>
      </c>
    </row>
    <row r="32" spans="1:9" x14ac:dyDescent="0.45">
      <c r="A32" s="2">
        <v>1398</v>
      </c>
      <c r="B32" s="2">
        <v>30200</v>
      </c>
      <c r="C32" s="2">
        <v>100</v>
      </c>
      <c r="D32" s="2">
        <v>1</v>
      </c>
      <c r="E32" s="2">
        <v>2.1</v>
      </c>
      <c r="F32" s="3">
        <f t="shared" si="15"/>
        <v>3171000</v>
      </c>
      <c r="G32" s="3">
        <f t="shared" si="16"/>
        <v>6659100</v>
      </c>
      <c r="H32" s="6">
        <f t="shared" si="17"/>
        <v>196602</v>
      </c>
    </row>
    <row r="33" spans="1:9" x14ac:dyDescent="0.45">
      <c r="A33" s="2">
        <v>1399</v>
      </c>
      <c r="B33" s="2">
        <v>34730</v>
      </c>
      <c r="C33" s="2">
        <v>100</v>
      </c>
      <c r="D33" s="2">
        <v>1</v>
      </c>
      <c r="E33" s="2">
        <v>2.1</v>
      </c>
      <c r="F33" s="3">
        <f t="shared" ref="F33" si="18">B33*((C33+(D33*5)))</f>
        <v>3646650</v>
      </c>
      <c r="G33" s="3">
        <f t="shared" ref="G33" si="19">F33*E33</f>
        <v>7657965</v>
      </c>
      <c r="H33" s="6">
        <f t="shared" ref="H33" si="20">(G33+F33)/50</f>
        <v>226092.3</v>
      </c>
    </row>
    <row r="34" spans="1:9" x14ac:dyDescent="0.45">
      <c r="A34" s="2">
        <v>1400</v>
      </c>
      <c r="B34" s="2">
        <v>43413</v>
      </c>
      <c r="C34" s="2">
        <v>100</v>
      </c>
      <c r="D34" s="2">
        <v>1</v>
      </c>
      <c r="E34" s="2">
        <v>2.1</v>
      </c>
      <c r="F34" s="3">
        <f t="shared" ref="F34:F36" si="21">B34*((C34+(D34*5)))</f>
        <v>4558365</v>
      </c>
      <c r="G34" s="3">
        <f t="shared" ref="G34:G36" si="22">F34*E34</f>
        <v>9572566.5</v>
      </c>
      <c r="H34" s="6">
        <f t="shared" ref="H34" si="23">(G34+F34)/50</f>
        <v>282618.63</v>
      </c>
      <c r="I34" s="2" t="s">
        <v>13</v>
      </c>
    </row>
    <row r="35" spans="1:9" x14ac:dyDescent="0.45">
      <c r="A35" s="2">
        <v>1400</v>
      </c>
      <c r="B35" s="2">
        <v>43413</v>
      </c>
      <c r="C35" s="2">
        <v>100</v>
      </c>
      <c r="D35" s="2">
        <v>1</v>
      </c>
      <c r="E35" s="2">
        <v>2.1</v>
      </c>
      <c r="F35" s="3">
        <f t="shared" si="21"/>
        <v>4558365</v>
      </c>
      <c r="G35" s="3">
        <f t="shared" si="22"/>
        <v>9572566.5</v>
      </c>
      <c r="H35" s="6">
        <f>(G35+F35)/40</f>
        <v>353273.28749999998</v>
      </c>
      <c r="I35" s="2" t="s">
        <v>12</v>
      </c>
    </row>
    <row r="36" spans="1:9" x14ac:dyDescent="0.45">
      <c r="A36" s="2">
        <v>1400</v>
      </c>
      <c r="B36" s="2">
        <v>43413</v>
      </c>
      <c r="C36" s="2">
        <v>100</v>
      </c>
      <c r="D36" s="2">
        <v>1</v>
      </c>
      <c r="E36" s="2">
        <f>2.1*1.6</f>
        <v>3.3600000000000003</v>
      </c>
      <c r="F36" s="3">
        <f t="shared" si="21"/>
        <v>4558365</v>
      </c>
      <c r="G36" s="3">
        <f t="shared" si="22"/>
        <v>15316106.400000002</v>
      </c>
      <c r="H36" s="6">
        <f>(G36+F36)/40</f>
        <v>496861.78500000003</v>
      </c>
      <c r="I36" s="2" t="s">
        <v>17</v>
      </c>
    </row>
    <row r="37" spans="1:9" x14ac:dyDescent="0.45">
      <c r="A37" s="2">
        <v>1401</v>
      </c>
      <c r="B37" s="2">
        <v>47754</v>
      </c>
      <c r="C37" s="2">
        <v>100</v>
      </c>
      <c r="D37" s="2">
        <v>1</v>
      </c>
      <c r="E37" s="2">
        <f>2.1</f>
        <v>2.1</v>
      </c>
      <c r="F37" s="3">
        <f t="shared" ref="F37" si="24">B37*((C37+(D37*5)))</f>
        <v>5014170</v>
      </c>
      <c r="G37" s="3">
        <f t="shared" ref="G37" si="25">F37*E37</f>
        <v>10529757</v>
      </c>
      <c r="H37" s="6">
        <f>(G37+F37)/50</f>
        <v>310878.53999999998</v>
      </c>
    </row>
    <row r="38" spans="1:9" x14ac:dyDescent="0.45">
      <c r="A38" s="2">
        <v>1402</v>
      </c>
      <c r="B38" s="2">
        <v>57305</v>
      </c>
      <c r="C38" s="2">
        <v>100</v>
      </c>
      <c r="D38" s="2">
        <v>1</v>
      </c>
      <c r="E38" s="2">
        <f>2.1</f>
        <v>2.1</v>
      </c>
      <c r="F38" s="3">
        <f t="shared" ref="F38:F39" si="26">B38*((C38+(D38*5)))</f>
        <v>6017025</v>
      </c>
      <c r="G38" s="3">
        <f t="shared" ref="G38:G39" si="27">F38*E38</f>
        <v>12635752.5</v>
      </c>
      <c r="H38" s="6">
        <f>(G38+F38)/50</f>
        <v>373055.55</v>
      </c>
    </row>
    <row r="39" spans="1:9" x14ac:dyDescent="0.45">
      <c r="A39" s="11">
        <v>1403</v>
      </c>
      <c r="B39" s="11">
        <v>68766</v>
      </c>
      <c r="C39" s="11">
        <v>100</v>
      </c>
      <c r="D39" s="11">
        <v>1</v>
      </c>
      <c r="E39" s="11">
        <v>2.1</v>
      </c>
      <c r="F39" s="12">
        <f t="shared" si="26"/>
        <v>7220430</v>
      </c>
      <c r="G39" s="12">
        <f t="shared" si="27"/>
        <v>15162903</v>
      </c>
      <c r="H39" s="13">
        <f>(G39+F39)/50</f>
        <v>447666.66</v>
      </c>
    </row>
    <row r="41" spans="1:9" x14ac:dyDescent="0.45">
      <c r="A41" s="10" t="s">
        <v>11</v>
      </c>
      <c r="B41" s="10"/>
      <c r="C41" s="10"/>
      <c r="D41" s="10"/>
      <c r="E41" s="10"/>
      <c r="F41" s="10"/>
      <c r="G41" s="10"/>
      <c r="H41" s="10"/>
    </row>
    <row r="42" spans="1:9" ht="19.5" x14ac:dyDescent="0.5">
      <c r="A42" s="4" t="s">
        <v>3</v>
      </c>
      <c r="B42" s="4" t="s">
        <v>4</v>
      </c>
      <c r="C42" s="4" t="s">
        <v>1</v>
      </c>
      <c r="D42" s="4" t="s">
        <v>0</v>
      </c>
      <c r="E42" s="4" t="s">
        <v>2</v>
      </c>
      <c r="F42" s="4" t="s">
        <v>5</v>
      </c>
      <c r="G42" s="4" t="s">
        <v>6</v>
      </c>
      <c r="H42" s="5" t="s">
        <v>7</v>
      </c>
    </row>
    <row r="43" spans="1:9" x14ac:dyDescent="0.45">
      <c r="A43" s="2">
        <v>1394</v>
      </c>
      <c r="B43" s="2">
        <v>19597</v>
      </c>
      <c r="C43" s="2">
        <v>125</v>
      </c>
      <c r="D43" s="2">
        <v>1</v>
      </c>
      <c r="E43" s="2">
        <v>2.6</v>
      </c>
      <c r="F43" s="3">
        <f>B43*((C43+(D43*5)))</f>
        <v>2547610</v>
      </c>
      <c r="G43" s="3">
        <f>F43*E43</f>
        <v>6623786</v>
      </c>
      <c r="H43" s="6">
        <f>(G43+F43)/50</f>
        <v>183427.92</v>
      </c>
    </row>
    <row r="44" spans="1:9" x14ac:dyDescent="0.45">
      <c r="A44" s="2">
        <v>1395</v>
      </c>
      <c r="B44" s="2">
        <v>21949</v>
      </c>
      <c r="C44" s="2">
        <v>125</v>
      </c>
      <c r="D44" s="2">
        <v>1</v>
      </c>
      <c r="E44" s="2">
        <v>2.6</v>
      </c>
      <c r="F44" s="3">
        <f t="shared" ref="F44:F47" si="28">B44*((C44+(D44*5)))</f>
        <v>2853370</v>
      </c>
      <c r="G44" s="3">
        <f t="shared" ref="G44:G47" si="29">F44*E44</f>
        <v>7418762</v>
      </c>
      <c r="H44" s="6">
        <f t="shared" ref="H44:H47" si="30">(G44+F44)/50</f>
        <v>205442.64</v>
      </c>
    </row>
    <row r="45" spans="1:9" x14ac:dyDescent="0.45">
      <c r="A45" s="2">
        <v>1396</v>
      </c>
      <c r="B45" s="2">
        <v>24144</v>
      </c>
      <c r="C45" s="2">
        <v>125</v>
      </c>
      <c r="D45" s="2">
        <v>1</v>
      </c>
      <c r="E45" s="2">
        <v>2.6</v>
      </c>
      <c r="F45" s="3">
        <f t="shared" si="28"/>
        <v>3138720</v>
      </c>
      <c r="G45" s="3">
        <f t="shared" si="29"/>
        <v>8160672</v>
      </c>
      <c r="H45" s="6">
        <f t="shared" si="30"/>
        <v>225987.84</v>
      </c>
    </row>
    <row r="46" spans="1:9" x14ac:dyDescent="0.45">
      <c r="A46" s="2">
        <v>1397</v>
      </c>
      <c r="B46" s="2">
        <v>25593</v>
      </c>
      <c r="C46" s="2">
        <v>125</v>
      </c>
      <c r="D46" s="2">
        <v>1</v>
      </c>
      <c r="E46" s="2">
        <v>2.6</v>
      </c>
      <c r="F46" s="3">
        <f t="shared" si="28"/>
        <v>3327090</v>
      </c>
      <c r="G46" s="3">
        <f t="shared" si="29"/>
        <v>8650434</v>
      </c>
      <c r="H46" s="6">
        <f t="shared" si="30"/>
        <v>239550.48</v>
      </c>
    </row>
    <row r="47" spans="1:9" x14ac:dyDescent="0.45">
      <c r="A47" s="2">
        <v>1398</v>
      </c>
      <c r="B47" s="2">
        <v>30200</v>
      </c>
      <c r="C47" s="2">
        <v>125</v>
      </c>
      <c r="D47" s="2">
        <v>1</v>
      </c>
      <c r="E47" s="2">
        <v>2.6</v>
      </c>
      <c r="F47" s="3">
        <f t="shared" si="28"/>
        <v>3926000</v>
      </c>
      <c r="G47" s="3">
        <f t="shared" si="29"/>
        <v>10207600</v>
      </c>
      <c r="H47" s="6">
        <f t="shared" si="30"/>
        <v>282672</v>
      </c>
    </row>
    <row r="48" spans="1:9" x14ac:dyDescent="0.45">
      <c r="A48" s="2">
        <v>1399</v>
      </c>
      <c r="B48" s="2">
        <v>34730</v>
      </c>
      <c r="C48" s="2">
        <v>125</v>
      </c>
      <c r="D48" s="2">
        <v>1</v>
      </c>
      <c r="E48" s="2">
        <v>2.6</v>
      </c>
      <c r="F48" s="3">
        <f t="shared" ref="F48" si="31">B48*((C48+(D48*5)))</f>
        <v>4514900</v>
      </c>
      <c r="G48" s="3">
        <f t="shared" ref="G48" si="32">F48*E48</f>
        <v>11738740</v>
      </c>
      <c r="H48" s="6">
        <f t="shared" ref="H48" si="33">(G48+F48)/50</f>
        <v>325072.8</v>
      </c>
      <c r="I48" s="8"/>
    </row>
    <row r="49" spans="1:9" x14ac:dyDescent="0.45">
      <c r="A49" s="2">
        <v>1400</v>
      </c>
      <c r="B49" s="2">
        <v>43413</v>
      </c>
      <c r="C49" s="2">
        <v>125</v>
      </c>
      <c r="D49" s="2">
        <v>1</v>
      </c>
      <c r="E49" s="2">
        <v>2.6</v>
      </c>
      <c r="F49" s="3">
        <f t="shared" ref="F49:F50" si="34">B49*((C49+(D49*5)))</f>
        <v>5643690</v>
      </c>
      <c r="G49" s="3">
        <f t="shared" ref="G49:G50" si="35">F49*E49</f>
        <v>14673594</v>
      </c>
      <c r="H49" s="6">
        <f t="shared" ref="H49" si="36">(G49+F49)/50</f>
        <v>406345.68</v>
      </c>
      <c r="I49" s="2" t="s">
        <v>13</v>
      </c>
    </row>
    <row r="50" spans="1:9" x14ac:dyDescent="0.45">
      <c r="A50" s="2">
        <v>1400</v>
      </c>
      <c r="B50" s="2">
        <v>43413</v>
      </c>
      <c r="C50" s="2">
        <v>125</v>
      </c>
      <c r="D50" s="2">
        <v>1</v>
      </c>
      <c r="E50" s="2">
        <v>2.6</v>
      </c>
      <c r="F50" s="3">
        <f t="shared" si="34"/>
        <v>5643690</v>
      </c>
      <c r="G50" s="3">
        <f t="shared" si="35"/>
        <v>14673594</v>
      </c>
      <c r="H50" s="6">
        <f>(G50+F50)/40</f>
        <v>507932.1</v>
      </c>
      <c r="I50" s="2" t="s">
        <v>12</v>
      </c>
    </row>
    <row r="51" spans="1:9" x14ac:dyDescent="0.45">
      <c r="A51" s="2">
        <v>1400</v>
      </c>
      <c r="B51" s="2">
        <v>43413</v>
      </c>
      <c r="C51" s="2">
        <v>125</v>
      </c>
      <c r="D51" s="2">
        <v>1</v>
      </c>
      <c r="E51" s="2">
        <f>2.6*1.6</f>
        <v>4.16</v>
      </c>
      <c r="F51" s="3">
        <f t="shared" ref="F51:F52" si="37">B51*((C51+(D51*5)))</f>
        <v>5643690</v>
      </c>
      <c r="G51" s="3">
        <f t="shared" ref="G51:G52" si="38">F51*E51</f>
        <v>23477750.400000002</v>
      </c>
      <c r="H51" s="6">
        <f>(G51+F51)/40</f>
        <v>728036.01</v>
      </c>
      <c r="I51" s="2" t="s">
        <v>17</v>
      </c>
    </row>
    <row r="52" spans="1:9" x14ac:dyDescent="0.45">
      <c r="A52" s="2">
        <v>1401</v>
      </c>
      <c r="B52" s="2">
        <v>47754</v>
      </c>
      <c r="C52" s="2">
        <v>125</v>
      </c>
      <c r="D52" s="2">
        <v>4</v>
      </c>
      <c r="E52" s="2">
        <v>2.6</v>
      </c>
      <c r="F52" s="3">
        <f t="shared" si="37"/>
        <v>6924330</v>
      </c>
      <c r="G52" s="3">
        <f t="shared" si="38"/>
        <v>18003258</v>
      </c>
      <c r="H52" s="6">
        <f>(G52+F52)/50</f>
        <v>498551.76</v>
      </c>
    </row>
    <row r="53" spans="1:9" x14ac:dyDescent="0.45">
      <c r="A53" s="2">
        <v>1402</v>
      </c>
      <c r="B53" s="2">
        <v>57305</v>
      </c>
      <c r="C53" s="2">
        <v>125</v>
      </c>
      <c r="D53" s="2">
        <v>1</v>
      </c>
      <c r="E53" s="2">
        <v>2.6</v>
      </c>
      <c r="F53" s="3">
        <f t="shared" ref="F53:F54" si="39">B53*((C53+(D53*5)))</f>
        <v>7449650</v>
      </c>
      <c r="G53" s="3">
        <f t="shared" ref="G53:G54" si="40">F53*E53</f>
        <v>19369090</v>
      </c>
      <c r="H53" s="6">
        <f>(G53+F53)/50</f>
        <v>536374.80000000005</v>
      </c>
    </row>
    <row r="54" spans="1:9" x14ac:dyDescent="0.45">
      <c r="A54" s="11">
        <v>1403</v>
      </c>
      <c r="B54" s="11">
        <v>68766</v>
      </c>
      <c r="C54" s="11">
        <v>125</v>
      </c>
      <c r="D54" s="11">
        <v>1</v>
      </c>
      <c r="E54" s="11">
        <v>2.6</v>
      </c>
      <c r="F54" s="12">
        <f t="shared" si="39"/>
        <v>8939580</v>
      </c>
      <c r="G54" s="12">
        <f t="shared" si="40"/>
        <v>23242908</v>
      </c>
      <c r="H54" s="13">
        <f>(G54+F54)/50</f>
        <v>643649.76</v>
      </c>
    </row>
    <row r="56" spans="1:9" x14ac:dyDescent="0.45">
      <c r="A56" s="10" t="s">
        <v>8</v>
      </c>
      <c r="B56" s="10"/>
      <c r="C56" s="10"/>
      <c r="D56" s="10"/>
      <c r="E56" s="10"/>
      <c r="F56" s="10"/>
      <c r="G56" s="10"/>
      <c r="H56" s="10"/>
    </row>
    <row r="57" spans="1:9" ht="19.5" x14ac:dyDescent="0.5">
      <c r="A57" s="4" t="s">
        <v>3</v>
      </c>
      <c r="B57" s="4" t="s">
        <v>4</v>
      </c>
      <c r="C57" s="4" t="s">
        <v>1</v>
      </c>
      <c r="D57" s="4" t="s">
        <v>0</v>
      </c>
      <c r="E57" s="4" t="s">
        <v>2</v>
      </c>
      <c r="F57" s="4" t="s">
        <v>5</v>
      </c>
      <c r="G57" s="4" t="s">
        <v>6</v>
      </c>
      <c r="H57" s="5" t="s">
        <v>7</v>
      </c>
    </row>
    <row r="58" spans="1:9" x14ac:dyDescent="0.45">
      <c r="A58" s="2">
        <v>1394</v>
      </c>
      <c r="B58" s="2">
        <v>19597</v>
      </c>
      <c r="C58" s="2">
        <v>145</v>
      </c>
      <c r="D58" s="2">
        <v>1</v>
      </c>
      <c r="E58" s="2">
        <v>2.87</v>
      </c>
      <c r="F58" s="3">
        <f>B58*((C58+(D58*5)))</f>
        <v>2939550</v>
      </c>
      <c r="G58" s="3">
        <f>F58*E58</f>
        <v>8436508.5</v>
      </c>
      <c r="H58" s="6">
        <f>(G58+F58)/50</f>
        <v>227521.17</v>
      </c>
    </row>
    <row r="59" spans="1:9" x14ac:dyDescent="0.45">
      <c r="A59" s="2">
        <v>1395</v>
      </c>
      <c r="B59" s="2">
        <v>21949</v>
      </c>
      <c r="C59" s="2">
        <v>145</v>
      </c>
      <c r="D59" s="2">
        <v>1</v>
      </c>
      <c r="E59" s="2">
        <v>2.87</v>
      </c>
      <c r="F59" s="3">
        <f t="shared" ref="F59:F62" si="41">B59*((C59+(D59*5)))</f>
        <v>3292350</v>
      </c>
      <c r="G59" s="3">
        <f t="shared" ref="G59:G62" si="42">F59*E59</f>
        <v>9449044.5</v>
      </c>
      <c r="H59" s="6">
        <f t="shared" ref="H59:H62" si="43">(G59+F59)/50</f>
        <v>254827.89</v>
      </c>
    </row>
    <row r="60" spans="1:9" x14ac:dyDescent="0.45">
      <c r="A60" s="2">
        <v>1396</v>
      </c>
      <c r="B60" s="2">
        <v>24144</v>
      </c>
      <c r="C60" s="2">
        <v>145</v>
      </c>
      <c r="D60" s="2">
        <v>1</v>
      </c>
      <c r="E60" s="2">
        <v>2.87</v>
      </c>
      <c r="F60" s="3">
        <f t="shared" si="41"/>
        <v>3621600</v>
      </c>
      <c r="G60" s="3">
        <f t="shared" si="42"/>
        <v>10393992</v>
      </c>
      <c r="H60" s="6">
        <f t="shared" si="43"/>
        <v>280311.84000000003</v>
      </c>
    </row>
    <row r="61" spans="1:9" x14ac:dyDescent="0.45">
      <c r="A61" s="2">
        <v>1397</v>
      </c>
      <c r="B61" s="2">
        <v>25593</v>
      </c>
      <c r="C61" s="2">
        <v>145</v>
      </c>
      <c r="D61" s="2">
        <v>1</v>
      </c>
      <c r="E61" s="2">
        <v>2.87</v>
      </c>
      <c r="F61" s="3">
        <f t="shared" si="41"/>
        <v>3838950</v>
      </c>
      <c r="G61" s="3">
        <f t="shared" si="42"/>
        <v>11017786.5</v>
      </c>
      <c r="H61" s="6">
        <f t="shared" si="43"/>
        <v>297134.73</v>
      </c>
    </row>
    <row r="62" spans="1:9" x14ac:dyDescent="0.45">
      <c r="A62" s="2">
        <v>1398</v>
      </c>
      <c r="B62" s="2">
        <v>30200</v>
      </c>
      <c r="C62" s="2">
        <v>145</v>
      </c>
      <c r="D62" s="2">
        <v>1</v>
      </c>
      <c r="E62" s="2">
        <v>2.87</v>
      </c>
      <c r="F62" s="3">
        <f t="shared" si="41"/>
        <v>4530000</v>
      </c>
      <c r="G62" s="3">
        <f t="shared" si="42"/>
        <v>13001100</v>
      </c>
      <c r="H62" s="6">
        <f t="shared" si="43"/>
        <v>350622</v>
      </c>
    </row>
    <row r="63" spans="1:9" x14ac:dyDescent="0.45">
      <c r="A63" s="2">
        <v>1399</v>
      </c>
      <c r="B63" s="2">
        <v>34730</v>
      </c>
      <c r="C63" s="2">
        <v>145</v>
      </c>
      <c r="D63" s="2">
        <v>1</v>
      </c>
      <c r="E63" s="2">
        <v>2.87</v>
      </c>
      <c r="F63" s="3">
        <f t="shared" ref="F63" si="44">B63*((C63+(D63*5)))</f>
        <v>5209500</v>
      </c>
      <c r="G63" s="3">
        <f t="shared" ref="G63" si="45">F63*E63</f>
        <v>14951265</v>
      </c>
      <c r="H63" s="6">
        <f t="shared" ref="H63" si="46">(G63+F63)/50</f>
        <v>403215.3</v>
      </c>
    </row>
    <row r="64" spans="1:9" x14ac:dyDescent="0.45">
      <c r="A64" s="2">
        <v>1400</v>
      </c>
      <c r="B64" s="2">
        <v>43413</v>
      </c>
      <c r="C64" s="2">
        <v>145</v>
      </c>
      <c r="D64" s="2">
        <v>1</v>
      </c>
      <c r="E64" s="2">
        <v>2.87</v>
      </c>
      <c r="F64" s="3">
        <f t="shared" ref="F64:F65" si="47">B64*((C64+(D64*5)))</f>
        <v>6511950</v>
      </c>
      <c r="G64" s="3">
        <f t="shared" ref="G64:G65" si="48">F64*E64</f>
        <v>18689296.5</v>
      </c>
      <c r="H64" s="6">
        <f t="shared" ref="H64" si="49">(G64+F64)/50</f>
        <v>504024.93</v>
      </c>
      <c r="I64" s="2" t="s">
        <v>13</v>
      </c>
    </row>
    <row r="65" spans="1:9" x14ac:dyDescent="0.45">
      <c r="A65" s="2">
        <v>1400</v>
      </c>
      <c r="B65" s="2">
        <v>43413</v>
      </c>
      <c r="C65" s="2">
        <v>145</v>
      </c>
      <c r="D65" s="2">
        <v>1</v>
      </c>
      <c r="E65" s="2">
        <v>2.87</v>
      </c>
      <c r="F65" s="3">
        <f t="shared" si="47"/>
        <v>6511950</v>
      </c>
      <c r="G65" s="3">
        <f t="shared" si="48"/>
        <v>18689296.5</v>
      </c>
      <c r="H65" s="6">
        <f>(G65+F65)/40</f>
        <v>630031.16249999998</v>
      </c>
      <c r="I65" s="2" t="s">
        <v>12</v>
      </c>
    </row>
    <row r="66" spans="1:9" x14ac:dyDescent="0.45">
      <c r="A66" s="2">
        <v>1400</v>
      </c>
      <c r="B66" s="2">
        <v>43413</v>
      </c>
      <c r="C66" s="2">
        <v>145</v>
      </c>
      <c r="D66" s="2">
        <v>1</v>
      </c>
      <c r="E66" s="2">
        <f>2.87*1.6</f>
        <v>4.5920000000000005</v>
      </c>
      <c r="F66" s="3">
        <f t="shared" ref="F66:F67" si="50">B66*((C66+(D66*5)))</f>
        <v>6511950</v>
      </c>
      <c r="G66" s="3">
        <f t="shared" ref="G66:G67" si="51">F66*E66</f>
        <v>29902874.400000002</v>
      </c>
      <c r="H66" s="6">
        <f>(G66+F66)/40</f>
        <v>910370.6100000001</v>
      </c>
      <c r="I66" s="2" t="s">
        <v>17</v>
      </c>
    </row>
    <row r="67" spans="1:9" x14ac:dyDescent="0.45">
      <c r="A67" s="2">
        <v>1401</v>
      </c>
      <c r="B67" s="2">
        <v>47754</v>
      </c>
      <c r="C67" s="2">
        <v>145</v>
      </c>
      <c r="D67" s="2">
        <v>1</v>
      </c>
      <c r="E67" s="2">
        <v>2.87</v>
      </c>
      <c r="F67" s="3">
        <f t="shared" si="50"/>
        <v>7163100</v>
      </c>
      <c r="G67" s="3">
        <f t="shared" si="51"/>
        <v>20558097</v>
      </c>
      <c r="H67" s="6">
        <f>(G67+F67)/50</f>
        <v>554423.93999999994</v>
      </c>
    </row>
    <row r="68" spans="1:9" x14ac:dyDescent="0.45">
      <c r="A68" s="2">
        <v>1402</v>
      </c>
      <c r="B68" s="2">
        <v>57305</v>
      </c>
      <c r="C68" s="2">
        <v>145</v>
      </c>
      <c r="D68" s="2">
        <v>1</v>
      </c>
      <c r="E68" s="2">
        <v>2.87</v>
      </c>
      <c r="F68" s="3">
        <f t="shared" ref="F68:F69" si="52">B68*((C68+(D68*5)))</f>
        <v>8595750</v>
      </c>
      <c r="G68" s="3">
        <f t="shared" ref="G68:G69" si="53">F68*E68</f>
        <v>24669802.5</v>
      </c>
      <c r="H68" s="6">
        <f>(G68+F68)/50</f>
        <v>665311.05000000005</v>
      </c>
    </row>
    <row r="69" spans="1:9" x14ac:dyDescent="0.45">
      <c r="A69" s="11">
        <v>1403</v>
      </c>
      <c r="B69" s="11">
        <v>68766</v>
      </c>
      <c r="C69" s="11">
        <v>145</v>
      </c>
      <c r="D69" s="11">
        <v>1</v>
      </c>
      <c r="E69" s="11">
        <v>2.87</v>
      </c>
      <c r="F69" s="12">
        <f t="shared" si="52"/>
        <v>10314900</v>
      </c>
      <c r="G69" s="12">
        <f t="shared" si="53"/>
        <v>29603763</v>
      </c>
      <c r="H69" s="13">
        <f>(G69+F69)/50</f>
        <v>798373.26</v>
      </c>
    </row>
    <row r="71" spans="1:9" x14ac:dyDescent="0.45">
      <c r="A71" s="10" t="s">
        <v>9</v>
      </c>
      <c r="B71" s="10"/>
      <c r="C71" s="10"/>
      <c r="D71" s="10"/>
      <c r="E71" s="10"/>
      <c r="F71" s="10"/>
      <c r="G71" s="10"/>
      <c r="H71" s="10"/>
    </row>
    <row r="72" spans="1:9" ht="19.5" x14ac:dyDescent="0.5">
      <c r="A72" s="4" t="s">
        <v>3</v>
      </c>
      <c r="B72" s="4" t="s">
        <v>4</v>
      </c>
      <c r="C72" s="4" t="s">
        <v>1</v>
      </c>
      <c r="D72" s="4" t="s">
        <v>0</v>
      </c>
      <c r="E72" s="4" t="s">
        <v>2</v>
      </c>
      <c r="F72" s="4" t="s">
        <v>5</v>
      </c>
      <c r="G72" s="4" t="s">
        <v>6</v>
      </c>
      <c r="H72" s="5" t="s">
        <v>7</v>
      </c>
    </row>
    <row r="73" spans="1:9" x14ac:dyDescent="0.45">
      <c r="A73" s="2">
        <v>1394</v>
      </c>
      <c r="B73" s="2">
        <v>19597</v>
      </c>
      <c r="C73" s="2">
        <v>170</v>
      </c>
      <c r="D73" s="2">
        <v>1</v>
      </c>
      <c r="E73" s="2">
        <v>2.98</v>
      </c>
      <c r="F73" s="3">
        <f>B73*((C73+(D73*5)))</f>
        <v>3429475</v>
      </c>
      <c r="G73" s="3">
        <f>F73*E73</f>
        <v>10219835.5</v>
      </c>
      <c r="H73" s="6">
        <f>(G73+F73)/50</f>
        <v>272986.21000000002</v>
      </c>
    </row>
    <row r="74" spans="1:9" x14ac:dyDescent="0.45">
      <c r="A74" s="2">
        <v>1395</v>
      </c>
      <c r="B74" s="2">
        <v>21949</v>
      </c>
      <c r="C74" s="2">
        <v>170</v>
      </c>
      <c r="D74" s="2">
        <v>1</v>
      </c>
      <c r="E74" s="2">
        <v>2.98</v>
      </c>
      <c r="F74" s="3">
        <f t="shared" ref="F74:F77" si="54">B74*((C74+(D74*5)))</f>
        <v>3841075</v>
      </c>
      <c r="G74" s="3">
        <f t="shared" ref="G74:G77" si="55">F74*E74</f>
        <v>11446403.5</v>
      </c>
      <c r="H74" s="6">
        <f t="shared" ref="H74:H77" si="56">(G74+F74)/50</f>
        <v>305749.57</v>
      </c>
    </row>
    <row r="75" spans="1:9" x14ac:dyDescent="0.45">
      <c r="A75" s="2">
        <v>1396</v>
      </c>
      <c r="B75" s="2">
        <v>24144</v>
      </c>
      <c r="C75" s="2">
        <v>170</v>
      </c>
      <c r="D75" s="2">
        <v>1</v>
      </c>
      <c r="E75" s="2">
        <v>2.98</v>
      </c>
      <c r="F75" s="3">
        <f t="shared" si="54"/>
        <v>4225200</v>
      </c>
      <c r="G75" s="3">
        <f t="shared" si="55"/>
        <v>12591096</v>
      </c>
      <c r="H75" s="6">
        <f t="shared" si="56"/>
        <v>336325.92</v>
      </c>
    </row>
    <row r="76" spans="1:9" x14ac:dyDescent="0.45">
      <c r="A76" s="2">
        <v>1397</v>
      </c>
      <c r="B76" s="2">
        <v>25593</v>
      </c>
      <c r="C76" s="2">
        <v>170</v>
      </c>
      <c r="D76" s="2">
        <v>1</v>
      </c>
      <c r="E76" s="2">
        <v>2.98</v>
      </c>
      <c r="F76" s="3">
        <f t="shared" si="54"/>
        <v>4478775</v>
      </c>
      <c r="G76" s="3">
        <f t="shared" si="55"/>
        <v>13346749.5</v>
      </c>
      <c r="H76" s="6">
        <f t="shared" si="56"/>
        <v>356510.49</v>
      </c>
    </row>
    <row r="77" spans="1:9" x14ac:dyDescent="0.45">
      <c r="A77" s="2">
        <v>1398</v>
      </c>
      <c r="B77" s="2">
        <v>30200</v>
      </c>
      <c r="C77" s="2">
        <v>170</v>
      </c>
      <c r="D77" s="2">
        <v>1</v>
      </c>
      <c r="E77" s="2">
        <v>2.98</v>
      </c>
      <c r="F77" s="3">
        <f t="shared" si="54"/>
        <v>5285000</v>
      </c>
      <c r="G77" s="3">
        <f t="shared" si="55"/>
        <v>15749300</v>
      </c>
      <c r="H77" s="6">
        <f t="shared" si="56"/>
        <v>420686</v>
      </c>
    </row>
    <row r="78" spans="1:9" x14ac:dyDescent="0.45">
      <c r="A78" s="2">
        <v>1399</v>
      </c>
      <c r="B78" s="2">
        <v>34730</v>
      </c>
      <c r="C78" s="2">
        <v>170</v>
      </c>
      <c r="D78" s="2">
        <v>1</v>
      </c>
      <c r="E78" s="2">
        <v>2.98</v>
      </c>
      <c r="F78" s="3">
        <f t="shared" ref="F78" si="57">B78*((C78+(D78*5)))</f>
        <v>6077750</v>
      </c>
      <c r="G78" s="3">
        <f t="shared" ref="G78" si="58">F78*E78</f>
        <v>18111695</v>
      </c>
      <c r="H78" s="6">
        <f t="shared" ref="H78" si="59">(G78+F78)/50</f>
        <v>483788.9</v>
      </c>
    </row>
    <row r="79" spans="1:9" x14ac:dyDescent="0.45">
      <c r="A79" s="2">
        <v>1400</v>
      </c>
      <c r="B79" s="2">
        <v>43413</v>
      </c>
      <c r="C79" s="2">
        <v>170</v>
      </c>
      <c r="D79" s="2">
        <v>1</v>
      </c>
      <c r="E79" s="2">
        <v>2.98</v>
      </c>
      <c r="F79" s="3">
        <f t="shared" ref="F79" si="60">B79*((C79+(D79*5)))</f>
        <v>7597275</v>
      </c>
      <c r="G79" s="3">
        <f t="shared" ref="G79" si="61">F79*E79</f>
        <v>22639879.5</v>
      </c>
      <c r="H79" s="6">
        <f t="shared" ref="H79" si="62">(G79+F79)/50</f>
        <v>604743.09</v>
      </c>
      <c r="I79" s="2" t="s">
        <v>13</v>
      </c>
    </row>
    <row r="80" spans="1:9" x14ac:dyDescent="0.45">
      <c r="A80" s="2">
        <v>1400</v>
      </c>
      <c r="B80" s="2">
        <v>43413</v>
      </c>
      <c r="C80" s="2">
        <v>170</v>
      </c>
      <c r="D80" s="2">
        <v>1</v>
      </c>
      <c r="E80" s="2">
        <v>2.98</v>
      </c>
      <c r="F80" s="3">
        <f>B80*((C80+(D80*5)))</f>
        <v>7597275</v>
      </c>
      <c r="G80" s="3">
        <f>F80*E80</f>
        <v>22639879.5</v>
      </c>
      <c r="H80" s="6">
        <f>(G80+F80)/40</f>
        <v>755928.86250000005</v>
      </c>
      <c r="I80" s="2" t="s">
        <v>12</v>
      </c>
    </row>
    <row r="81" spans="1:9" x14ac:dyDescent="0.45">
      <c r="A81" s="2">
        <v>1400</v>
      </c>
      <c r="B81" s="2">
        <v>43413</v>
      </c>
      <c r="C81" s="2">
        <v>170</v>
      </c>
      <c r="D81" s="2">
        <v>1</v>
      </c>
      <c r="E81" s="2">
        <f>2.98*1.6</f>
        <v>4.7679999999999998</v>
      </c>
      <c r="F81" s="3">
        <f>B81*((C81+(D81*5)))</f>
        <v>7597275</v>
      </c>
      <c r="G81" s="3">
        <f>F81*E81</f>
        <v>36223807.199999996</v>
      </c>
      <c r="H81" s="6">
        <f>(G81+F81)/40</f>
        <v>1095527.0549999999</v>
      </c>
      <c r="I81" s="2" t="s">
        <v>17</v>
      </c>
    </row>
    <row r="82" spans="1:9" x14ac:dyDescent="0.45">
      <c r="A82" s="2">
        <v>1401</v>
      </c>
      <c r="B82" s="2">
        <v>47754</v>
      </c>
      <c r="C82" s="2">
        <v>170</v>
      </c>
      <c r="D82" s="2">
        <v>1</v>
      </c>
      <c r="E82" s="2">
        <v>2.98</v>
      </c>
      <c r="F82" s="3">
        <f>B82*((C82+(D82*5)))</f>
        <v>8356950</v>
      </c>
      <c r="G82" s="3">
        <f>F82*E82</f>
        <v>24903711</v>
      </c>
      <c r="H82" s="6">
        <f>(G82+F82)/50</f>
        <v>665213.22</v>
      </c>
    </row>
    <row r="83" spans="1:9" x14ac:dyDescent="0.45">
      <c r="A83" s="2">
        <v>1402</v>
      </c>
      <c r="B83" s="2">
        <v>57305</v>
      </c>
      <c r="C83" s="2">
        <v>170</v>
      </c>
      <c r="D83" s="2">
        <v>1</v>
      </c>
      <c r="E83" s="2">
        <v>2.98</v>
      </c>
      <c r="F83" s="3">
        <f>B83*((C83+(D83*5)))</f>
        <v>10028375</v>
      </c>
      <c r="G83" s="3">
        <f>F83*E83</f>
        <v>29884557.5</v>
      </c>
      <c r="H83" s="6">
        <f>(G83+F83)/50</f>
        <v>798258.65</v>
      </c>
    </row>
    <row r="84" spans="1:9" x14ac:dyDescent="0.45">
      <c r="A84" s="11">
        <v>1403</v>
      </c>
      <c r="B84" s="11">
        <v>68766</v>
      </c>
      <c r="C84" s="11">
        <v>170</v>
      </c>
      <c r="D84" s="11">
        <v>1</v>
      </c>
      <c r="E84" s="11">
        <v>2.98</v>
      </c>
      <c r="F84" s="12">
        <f>B84*((C84+(D84*5)))</f>
        <v>12034050</v>
      </c>
      <c r="G84" s="12">
        <f>F84*E84</f>
        <v>35861469</v>
      </c>
      <c r="H84" s="13">
        <f>(G84+F84)/50</f>
        <v>957910.38</v>
      </c>
    </row>
    <row r="134" spans="16:16" ht="25.5" x14ac:dyDescent="0.65">
      <c r="P134" s="1"/>
    </row>
  </sheetData>
  <mergeCells count="7">
    <mergeCell ref="A1:H5"/>
    <mergeCell ref="A26:H26"/>
    <mergeCell ref="A41:H41"/>
    <mergeCell ref="A56:H56"/>
    <mergeCell ref="A71:H71"/>
    <mergeCell ref="A7:H11"/>
    <mergeCell ref="A12:H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نرخ حق التدریس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2024-05-18T10:06:54Z</dcterms:modified>
</cp:coreProperties>
</file>