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filterPrivacy="1" defaultThemeVersion="124226"/>
  <xr:revisionPtr revIDLastSave="0" documentId="8_{74F4980B-54B6-4A54-8623-E8B4512C62AC}" xr6:coauthVersionLast="47" xr6:coauthVersionMax="47" xr10:uidLastSave="{00000000-0000-0000-0000-000000000000}"/>
  <bookViews>
    <workbookView xWindow="-120" yWindow="-120" windowWidth="20730" windowHeight="11160" xr2:uid="{00000000-000D-0000-FFFF-FFFF00000000}"/>
  </bookViews>
  <sheets>
    <sheet name="نرخ حق التدریس" sheetId="1" r:id="rId1"/>
  </sheets>
  <calcPr calcId="191029"/>
</workbook>
</file>

<file path=xl/calcChain.xml><?xml version="1.0" encoding="utf-8"?>
<calcChain xmlns="http://schemas.openxmlformats.org/spreadsheetml/2006/main">
  <c r="F95" i="1" l="1"/>
  <c r="G95" i="1" s="1"/>
  <c r="H95" i="1" s="1"/>
  <c r="F78" i="1"/>
  <c r="G78" i="1" s="1"/>
  <c r="H78" i="1" s="1"/>
  <c r="F61" i="1"/>
  <c r="G61" i="1" s="1"/>
  <c r="H61" i="1" s="1"/>
  <c r="F44" i="1"/>
  <c r="E44" i="1"/>
  <c r="F27" i="1"/>
  <c r="G44" i="1" l="1"/>
  <c r="H44" i="1" s="1"/>
  <c r="G27" i="1"/>
  <c r="H27" i="1" s="1"/>
  <c r="E27" i="1"/>
  <c r="F82" i="1" l="1"/>
  <c r="G82" i="1" s="1"/>
  <c r="H82" i="1" s="1"/>
  <c r="F65" i="1"/>
  <c r="G65" i="1" s="1"/>
  <c r="H65" i="1" s="1"/>
  <c r="F48" i="1"/>
  <c r="G48" i="1" s="1"/>
  <c r="H48" i="1" s="1"/>
  <c r="F31" i="1"/>
  <c r="G31" i="1" s="1"/>
  <c r="H31" i="1" s="1"/>
  <c r="F14" i="1"/>
  <c r="G14" i="1" s="1"/>
  <c r="H14" i="1" s="1"/>
  <c r="F15" i="1"/>
  <c r="G15" i="1" s="1"/>
  <c r="H15" i="1" s="1"/>
  <c r="F94" i="1" l="1"/>
  <c r="G94" i="1" s="1"/>
  <c r="H94" i="1" s="1"/>
  <c r="F77" i="1"/>
  <c r="G77" i="1" s="1"/>
  <c r="H77" i="1" s="1"/>
  <c r="F43" i="1"/>
  <c r="E43" i="1"/>
  <c r="F60" i="1"/>
  <c r="G60" i="1" s="1"/>
  <c r="H60" i="1" s="1"/>
  <c r="F26" i="1"/>
  <c r="E26" i="1"/>
  <c r="G43" i="1" l="1"/>
  <c r="H43" i="1" s="1"/>
  <c r="G26" i="1"/>
  <c r="H26" i="1" s="1"/>
  <c r="F93" i="1"/>
  <c r="G93" i="1" s="1"/>
  <c r="H93" i="1" s="1"/>
  <c r="F76" i="1"/>
  <c r="G76" i="1" s="1"/>
  <c r="H76" i="1" s="1"/>
  <c r="F59" i="1"/>
  <c r="G59" i="1" s="1"/>
  <c r="H59" i="1" s="1"/>
  <c r="F42" i="1"/>
  <c r="G42" i="1" s="1"/>
  <c r="H42" i="1" s="1"/>
  <c r="E42" i="1"/>
  <c r="F25" i="1"/>
  <c r="E25" i="1"/>
  <c r="G25" i="1" l="1"/>
  <c r="H25" i="1" s="1"/>
  <c r="F92" i="1"/>
  <c r="G92" i="1" s="1"/>
  <c r="H92" i="1" s="1"/>
  <c r="F75" i="1"/>
  <c r="G75" i="1" s="1"/>
  <c r="H75" i="1" s="1"/>
  <c r="F58" i="1"/>
  <c r="G58" i="1" s="1"/>
  <c r="H58" i="1" s="1"/>
  <c r="E41" i="1"/>
  <c r="E24" i="1"/>
  <c r="F24" i="1"/>
  <c r="G24" i="1" s="1"/>
  <c r="H24" i="1" s="1"/>
  <c r="F40" i="1"/>
  <c r="E40" i="1"/>
  <c r="G40" i="1" l="1"/>
  <c r="H40" i="1" s="1"/>
  <c r="E91" i="1"/>
  <c r="F91" i="1"/>
  <c r="G91" i="1" s="1"/>
  <c r="H91" i="1" s="1"/>
  <c r="E74" i="1"/>
  <c r="F74" i="1"/>
  <c r="G74" i="1" s="1"/>
  <c r="H74" i="1" s="1"/>
  <c r="E57" i="1"/>
  <c r="F57" i="1"/>
  <c r="G57" i="1" s="1"/>
  <c r="H57" i="1" s="1"/>
  <c r="F41" i="1"/>
  <c r="G41" i="1" s="1"/>
  <c r="H41" i="1" s="1"/>
  <c r="E23" i="1"/>
  <c r="F23" i="1"/>
  <c r="G23" i="1" s="1"/>
  <c r="H23" i="1" s="1"/>
  <c r="F73" i="1" l="1"/>
  <c r="G73" i="1" s="1"/>
  <c r="H73" i="1" s="1"/>
  <c r="F56" i="1"/>
  <c r="G56" i="1" s="1"/>
  <c r="H56" i="1" s="1"/>
  <c r="F39" i="1"/>
  <c r="G39" i="1" s="1"/>
  <c r="H39" i="1" s="1"/>
  <c r="F22" i="1"/>
  <c r="G22" i="1" s="1"/>
  <c r="H22" i="1" s="1"/>
  <c r="F90" i="1"/>
  <c r="G90" i="1" s="1"/>
  <c r="H90" i="1" s="1"/>
  <c r="F89" i="1"/>
  <c r="G89" i="1" s="1"/>
  <c r="H89" i="1" s="1"/>
  <c r="F72" i="1"/>
  <c r="G72" i="1" s="1"/>
  <c r="H72" i="1" s="1"/>
  <c r="F55" i="1"/>
  <c r="G55" i="1" s="1"/>
  <c r="H55" i="1" s="1"/>
  <c r="F38" i="1"/>
  <c r="G38" i="1" s="1"/>
  <c r="H38" i="1" s="1"/>
  <c r="F21" i="1"/>
  <c r="G21" i="1" s="1"/>
  <c r="H21" i="1" s="1"/>
  <c r="F88" i="1" l="1"/>
  <c r="G88" i="1" s="1"/>
  <c r="H88" i="1" s="1"/>
  <c r="F71" i="1"/>
  <c r="G71" i="1" s="1"/>
  <c r="H71" i="1" s="1"/>
  <c r="F54" i="1"/>
  <c r="G54" i="1" s="1"/>
  <c r="H54" i="1" s="1"/>
  <c r="F37" i="1"/>
  <c r="G37" i="1" s="1"/>
  <c r="H37" i="1" s="1"/>
  <c r="F20" i="1"/>
  <c r="G20" i="1" s="1"/>
  <c r="H20" i="1" s="1"/>
  <c r="F87" i="1" l="1"/>
  <c r="G87" i="1" s="1"/>
  <c r="H87" i="1" s="1"/>
  <c r="F70" i="1"/>
  <c r="G70" i="1" s="1"/>
  <c r="H70" i="1" s="1"/>
  <c r="F53" i="1"/>
  <c r="G53" i="1" s="1"/>
  <c r="H53" i="1" s="1"/>
  <c r="F36" i="1"/>
  <c r="G36" i="1" s="1"/>
  <c r="H36" i="1" s="1"/>
  <c r="F19" i="1"/>
  <c r="G19" i="1" s="1"/>
  <c r="H19" i="1" s="1"/>
  <c r="F18" i="1" l="1"/>
  <c r="G18" i="1" s="1"/>
  <c r="H18" i="1" s="1"/>
  <c r="F17" i="1"/>
  <c r="G17" i="1" s="1"/>
  <c r="H17" i="1" s="1"/>
  <c r="F16" i="1"/>
  <c r="G16" i="1" s="1"/>
  <c r="H16" i="1" s="1"/>
  <c r="F86" i="1"/>
  <c r="G86" i="1" s="1"/>
  <c r="H86" i="1" s="1"/>
  <c r="F85" i="1"/>
  <c r="G85" i="1" s="1"/>
  <c r="H85" i="1" s="1"/>
  <c r="F84" i="1"/>
  <c r="G84" i="1" s="1"/>
  <c r="H84" i="1" s="1"/>
  <c r="F83" i="1"/>
  <c r="G83" i="1" s="1"/>
  <c r="H83" i="1" s="1"/>
  <c r="F69" i="1"/>
  <c r="G69" i="1" s="1"/>
  <c r="H69" i="1" s="1"/>
  <c r="F68" i="1"/>
  <c r="G68" i="1" s="1"/>
  <c r="H68" i="1" s="1"/>
  <c r="F67" i="1"/>
  <c r="G67" i="1" s="1"/>
  <c r="H67" i="1" s="1"/>
  <c r="F66" i="1"/>
  <c r="G66" i="1" s="1"/>
  <c r="H66" i="1" s="1"/>
  <c r="F52" i="1" l="1"/>
  <c r="G52" i="1" s="1"/>
  <c r="H52" i="1" s="1"/>
  <c r="F51" i="1"/>
  <c r="G51" i="1" s="1"/>
  <c r="H51" i="1" s="1"/>
  <c r="F50" i="1"/>
  <c r="G50" i="1" s="1"/>
  <c r="H50" i="1" s="1"/>
  <c r="F49" i="1"/>
  <c r="G49" i="1" s="1"/>
  <c r="H49" i="1" s="1"/>
  <c r="F33" i="1"/>
  <c r="G33" i="1" s="1"/>
  <c r="H33" i="1" s="1"/>
  <c r="F34" i="1"/>
  <c r="G34" i="1" s="1"/>
  <c r="H34" i="1" s="1"/>
  <c r="F35" i="1"/>
  <c r="G35" i="1" s="1"/>
  <c r="H35" i="1" s="1"/>
  <c r="F32" i="1"/>
  <c r="G32" i="1" s="1"/>
  <c r="H32" i="1" s="1"/>
</calcChain>
</file>

<file path=xl/sharedStrings.xml><?xml version="1.0" encoding="utf-8"?>
<sst xmlns="http://schemas.openxmlformats.org/spreadsheetml/2006/main" count="62" uniqueCount="18">
  <si>
    <t>پایه</t>
  </si>
  <si>
    <t>عدد مبنا</t>
  </si>
  <si>
    <t>ف.شغل</t>
  </si>
  <si>
    <t>سال</t>
  </si>
  <si>
    <t>ضریب حقوقی</t>
  </si>
  <si>
    <t>حقوق مرتبه و پایه</t>
  </si>
  <si>
    <t>مبلغ ف.شغل</t>
  </si>
  <si>
    <t>نرخ یک ساعت حق التدریس</t>
  </si>
  <si>
    <t>تمام وقت ویژه 54 ساعت در هفته</t>
  </si>
  <si>
    <t>شاغل تمام وقت</t>
  </si>
  <si>
    <r>
      <rPr>
        <b/>
        <sz val="11"/>
        <color theme="1"/>
        <rFont val="B Nazanin"/>
        <charset val="178"/>
      </rPr>
      <t xml:space="preserve">اصلاحیه ماده 62: آیین نامه استخدامی اعضای هیئت علمی مصوب جلسه 1400/02/19 هیئت امنا: </t>
    </r>
    <r>
      <rPr>
        <sz val="11"/>
        <color theme="1"/>
        <rFont val="B Nazanin"/>
        <charset val="178"/>
      </rPr>
      <t>حق التدریس یک ساعت تدریس نظری و 1.5 ساعت تدریس عملی و همچنین حق التحقیق یک ساعت تحقیق اعضای تمام وقت (موضوع ماده 32 این آیین نامه) بر اساس یک پنجاهم مجموع حقوق مرتبه و پایه و فوق العاده شغل (مخصوص) عضو و حق التدریس یک ساعت تدریس نظری و 1.5 ساعت تدریس عملی و همچنین حق التحقیق یک ساعت تحقیق اعضای تمام وقت ویژه بر اساس یک چهلم مجموع حقوق مرتبه و پایه و فوق العاده شغل(مخصوص) تعیین می گردد.</t>
    </r>
  </si>
  <si>
    <r>
      <rPr>
        <b/>
        <sz val="11"/>
        <color theme="1"/>
        <rFont val="B Nazanin"/>
        <charset val="178"/>
      </rPr>
      <t>ماده 62: آیین نامه استخدامی اعضای هیئت علمی:</t>
    </r>
    <r>
      <rPr>
        <sz val="11"/>
        <color theme="1"/>
        <rFont val="B Nazanin"/>
        <charset val="178"/>
      </rPr>
      <t xml:space="preserve"> حق التدریس یک ساعت تدریس مدرسان موضوع ماده 33 این آیین نامه بر اساس یک پنجاهم مجموع حقوق رتبه و پایه و فوق العاده شغل عضو هیئت علمی در مرتبه مربی آموزشیار، مربی آموزشی، استادیار آموزشی حسب مورد با پایه مساوی با سنوات اشتغال در موسسه به عنوان مدرس، با توجه به مدرک تحصیلی وی (کارشناسی، کارشناسی ارشد و دکتری) تعیین می گردد.</t>
    </r>
  </si>
  <si>
    <t>تمام وقت ویژه 54 ساعت در هفته با لحاظ افزایش 60 درصدی ضریب فوق العاده شغل</t>
  </si>
  <si>
    <t>نرخ حق التدریس مرتبه علمی استاد</t>
  </si>
  <si>
    <t>نرخ حق التدریس مرتبه علمی دانشیار</t>
  </si>
  <si>
    <t>نرخ حق التدریس مرتبه علمی استادیار (مدرک دکتری تخصصی)</t>
  </si>
  <si>
    <t>نرخ حق التدریس مرتبه علمی مربی (مدرک کارشناسی ارشد)</t>
  </si>
  <si>
    <t>نرخ حق التدریس مرتبه علمی مربی آموزشیار (مدرک کارشناسی)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</si>
</sst>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_-* #,##0_-;_-* #,##0\-;_-* &quot;-&quot;??_-;_-@_-"/>
    <numFmt numFmtId="166" formatCode="_-* #,##0.0_-;_-* #,##0.0\-;_-* &quot;-&quot;?_-;_-@_-"/>
  </numFmts>
  <fonts count="8" x14ac:knownFonts="1">
    <font>
      <sz val="11"/>
      <color theme="1"/>
      <name val="Calibri"/>
      <family val="2"/>
      <scheme val="minor"/>
    </font>
    <font>
      <b/>
      <sz val="15"/>
      <color theme="3"/>
      <name val="B Nazanin"/>
      <family val="2"/>
      <charset val="178"/>
    </font>
    <font>
      <sz val="11"/>
      <color theme="1"/>
      <name val="Calibri"/>
      <family val="2"/>
      <scheme val="minor"/>
    </font>
    <font>
      <sz val="11"/>
      <color theme="1"/>
      <name val="B Nazanin"/>
      <charset val="178"/>
    </font>
    <font>
      <b/>
      <sz val="11"/>
      <color theme="1"/>
      <name val="B Nazanin"/>
      <charset val="178"/>
    </font>
    <font>
      <b/>
      <sz val="11"/>
      <color rgb="FFFF0000"/>
      <name val="B Nazanin"/>
      <charset val="178"/>
    </font>
    <font>
      <sz val="11"/>
      <color rgb="FFFF0000"/>
      <name val="B Nazanin"/>
      <charset val="178"/>
    </font>
    <font>
      <sz val="11"/>
      <color theme="1"/>
      <name val="B Titr"/>
      <charset val="178"/>
    </font>
  </fonts>
  <fills count="3">
    <fill>
      <patternFill patternType="none"/>
    </fill>
    <fill>
      <patternFill patternType="gray125"/>
    </fill>
    <fill>
      <patternFill patternType="solid">
        <fgColor rgb="FF00B0F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164" fontId="2" fillId="0" borderId="0" applyFont="0" applyFill="0" applyBorder="0" applyAlignment="0" applyProtection="0"/>
  </cellStyleXfs>
  <cellXfs count="17">
    <xf numFmtId="0" fontId="0" fillId="0" borderId="0" xfId="0"/>
    <xf numFmtId="0" fontId="1" fillId="0" borderId="0" xfId="0" applyFont="1"/>
    <xf numFmtId="0" fontId="3" fillId="0" borderId="0" xfId="0" applyFont="1"/>
    <xf numFmtId="165" fontId="3" fillId="0" borderId="0" xfId="1" applyNumberFormat="1" applyFont="1"/>
    <xf numFmtId="165" fontId="6" fillId="0" borderId="0" xfId="1" applyNumberFormat="1" applyFont="1"/>
    <xf numFmtId="0" fontId="3" fillId="0" borderId="0" xfId="0" applyFont="1" applyAlignment="1">
      <alignment horizontal="right" vertical="top" wrapText="1"/>
    </xf>
    <xf numFmtId="166" fontId="3" fillId="0" borderId="0" xfId="0" applyNumberFormat="1" applyFont="1"/>
    <xf numFmtId="0" fontId="4" fillId="0" borderId="1" xfId="0" applyFont="1" applyBorder="1"/>
    <xf numFmtId="0" fontId="5" fillId="0" borderId="1" xfId="0" applyFont="1" applyBorder="1"/>
    <xf numFmtId="0" fontId="3" fillId="0" borderId="1" xfId="0" applyFont="1" applyBorder="1"/>
    <xf numFmtId="165" fontId="3" fillId="0" borderId="1" xfId="1" applyNumberFormat="1" applyFont="1" applyBorder="1"/>
    <xf numFmtId="165" fontId="6" fillId="0" borderId="1" xfId="1" applyNumberFormat="1" applyFont="1" applyBorder="1"/>
    <xf numFmtId="0" fontId="3" fillId="2" borderId="1" xfId="0" applyFont="1" applyFill="1" applyBorder="1"/>
    <xf numFmtId="165" fontId="3" fillId="2" borderId="1" xfId="1" applyNumberFormat="1" applyFont="1" applyFill="1" applyBorder="1"/>
    <xf numFmtId="165" fontId="6" fillId="2" borderId="1" xfId="1" applyNumberFormat="1" applyFont="1" applyFill="1" applyBorder="1"/>
    <xf numFmtId="0" fontId="3" fillId="0" borderId="0" xfId="0" applyFont="1" applyAlignment="1">
      <alignment horizontal="right" vertical="top" wrapText="1"/>
    </xf>
    <xf numFmtId="0" fontId="7" fillId="0" borderId="1" xfId="0" applyFont="1" applyBorder="1" applyAlignment="1">
      <alignment horizontal="center"/>
    </xf>
  </cellXfs>
  <cellStyles count="2">
    <cellStyle name="Comma" xfId="1" builtinId="3"/>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46"/>
  <sheetViews>
    <sheetView rightToLeft="1" tabSelected="1" workbookViewId="0">
      <selection sqref="A1:H5"/>
    </sheetView>
  </sheetViews>
  <sheetFormatPr defaultRowHeight="18" x14ac:dyDescent="0.45"/>
  <cols>
    <col min="1" max="1" width="5.28515625" bestFit="1" customWidth="1"/>
    <col min="2" max="2" width="11.42578125" bestFit="1" customWidth="1"/>
    <col min="3" max="3" width="7.5703125" bestFit="1" customWidth="1"/>
    <col min="4" max="4" width="4" bestFit="1" customWidth="1"/>
    <col min="5" max="5" width="6.85546875" bestFit="1" customWidth="1"/>
    <col min="6" max="6" width="14.5703125" bestFit="1" customWidth="1"/>
    <col min="7" max="7" width="14" bestFit="1" customWidth="1"/>
    <col min="8" max="8" width="22.42578125" bestFit="1" customWidth="1"/>
    <col min="9" max="9" width="24" style="2" bestFit="1" customWidth="1"/>
  </cols>
  <sheetData>
    <row r="1" spans="1:8" ht="15" customHeight="1" x14ac:dyDescent="0.45">
      <c r="A1" s="15" t="s">
        <v>11</v>
      </c>
      <c r="B1" s="15"/>
      <c r="C1" s="15"/>
      <c r="D1" s="15"/>
      <c r="E1" s="15"/>
      <c r="F1" s="15"/>
      <c r="G1" s="15"/>
      <c r="H1" s="15"/>
    </row>
    <row r="2" spans="1:8" x14ac:dyDescent="0.45">
      <c r="A2" s="15"/>
      <c r="B2" s="15"/>
      <c r="C2" s="15"/>
      <c r="D2" s="15"/>
      <c r="E2" s="15"/>
      <c r="F2" s="15"/>
      <c r="G2" s="15"/>
      <c r="H2" s="15"/>
    </row>
    <row r="3" spans="1:8" x14ac:dyDescent="0.45">
      <c r="A3" s="15"/>
      <c r="B3" s="15"/>
      <c r="C3" s="15"/>
      <c r="D3" s="15"/>
      <c r="E3" s="15"/>
      <c r="F3" s="15"/>
      <c r="G3" s="15"/>
      <c r="H3" s="15"/>
    </row>
    <row r="4" spans="1:8" x14ac:dyDescent="0.45">
      <c r="A4" s="15"/>
      <c r="B4" s="15"/>
      <c r="C4" s="15"/>
      <c r="D4" s="15"/>
      <c r="E4" s="15"/>
      <c r="F4" s="15"/>
      <c r="G4" s="15"/>
      <c r="H4" s="15"/>
    </row>
    <row r="5" spans="1:8" x14ac:dyDescent="0.45">
      <c r="A5" s="15"/>
      <c r="B5" s="15"/>
      <c r="C5" s="15"/>
      <c r="D5" s="15"/>
      <c r="E5" s="15"/>
      <c r="F5" s="15"/>
      <c r="G5" s="15"/>
      <c r="H5" s="15"/>
    </row>
    <row r="6" spans="1:8" x14ac:dyDescent="0.45">
      <c r="A6" s="5"/>
      <c r="B6" s="5"/>
      <c r="C6" s="5"/>
      <c r="D6" s="5"/>
      <c r="E6" s="5"/>
      <c r="F6" s="5"/>
      <c r="G6" s="5"/>
      <c r="H6" s="5"/>
    </row>
    <row r="7" spans="1:8" ht="33" customHeight="1" x14ac:dyDescent="0.45">
      <c r="A7" s="15" t="s">
        <v>10</v>
      </c>
      <c r="B7" s="15"/>
      <c r="C7" s="15"/>
      <c r="D7" s="15"/>
      <c r="E7" s="15"/>
      <c r="F7" s="15"/>
      <c r="G7" s="15"/>
      <c r="H7" s="15"/>
    </row>
    <row r="8" spans="1:8" ht="15" customHeight="1" x14ac:dyDescent="0.45">
      <c r="A8" s="15"/>
      <c r="B8" s="15"/>
      <c r="C8" s="15"/>
      <c r="D8" s="15"/>
      <c r="E8" s="15"/>
      <c r="F8" s="15"/>
      <c r="G8" s="15"/>
      <c r="H8" s="15"/>
    </row>
    <row r="9" spans="1:8" ht="15" customHeight="1" x14ac:dyDescent="0.45">
      <c r="A9" s="15"/>
      <c r="B9" s="15"/>
      <c r="C9" s="15"/>
      <c r="D9" s="15"/>
      <c r="E9" s="15"/>
      <c r="F9" s="15"/>
      <c r="G9" s="15"/>
      <c r="H9" s="15"/>
    </row>
    <row r="10" spans="1:8" ht="15" customHeight="1" x14ac:dyDescent="0.45">
      <c r="A10" s="15"/>
      <c r="B10" s="15"/>
      <c r="C10" s="15"/>
      <c r="D10" s="15"/>
      <c r="E10" s="15"/>
      <c r="F10" s="15"/>
      <c r="G10" s="15"/>
      <c r="H10" s="15"/>
    </row>
    <row r="11" spans="1:8" ht="15" customHeight="1" x14ac:dyDescent="0.45">
      <c r="A11" s="15"/>
      <c r="B11" s="15"/>
      <c r="C11" s="15"/>
      <c r="D11" s="15"/>
      <c r="E11" s="15"/>
      <c r="F11" s="15"/>
      <c r="G11" s="15"/>
      <c r="H11" s="15"/>
    </row>
    <row r="12" spans="1:8" ht="22.5" x14ac:dyDescent="0.6">
      <c r="A12" s="16" t="s">
        <v>17</v>
      </c>
      <c r="B12" s="16"/>
      <c r="C12" s="16"/>
      <c r="D12" s="16"/>
      <c r="E12" s="16"/>
      <c r="F12" s="16"/>
      <c r="G12" s="16"/>
      <c r="H12" s="16"/>
    </row>
    <row r="13" spans="1:8" ht="19.5" x14ac:dyDescent="0.5">
      <c r="A13" s="7" t="s">
        <v>3</v>
      </c>
      <c r="B13" s="7" t="s">
        <v>4</v>
      </c>
      <c r="C13" s="7" t="s">
        <v>1</v>
      </c>
      <c r="D13" s="7" t="s">
        <v>0</v>
      </c>
      <c r="E13" s="7" t="s">
        <v>2</v>
      </c>
      <c r="F13" s="7" t="s">
        <v>5</v>
      </c>
      <c r="G13" s="7" t="s">
        <v>6</v>
      </c>
      <c r="H13" s="8" t="s">
        <v>7</v>
      </c>
    </row>
    <row r="14" spans="1:8" x14ac:dyDescent="0.45">
      <c r="A14" s="9">
        <v>1393</v>
      </c>
      <c r="B14" s="9">
        <v>17190</v>
      </c>
      <c r="C14" s="9">
        <v>90</v>
      </c>
      <c r="D14" s="9">
        <v>1</v>
      </c>
      <c r="E14" s="9">
        <v>1.77</v>
      </c>
      <c r="F14" s="10">
        <f t="shared" ref="F14" si="0">B14*((C14+(D14*5)))</f>
        <v>1633050</v>
      </c>
      <c r="G14" s="10">
        <f t="shared" ref="G14" si="1">F14*E14</f>
        <v>2890498.5</v>
      </c>
      <c r="H14" s="11">
        <f t="shared" ref="H14" si="2">(G14+F14)/50</f>
        <v>90470.97</v>
      </c>
    </row>
    <row r="15" spans="1:8" x14ac:dyDescent="0.45">
      <c r="A15" s="9">
        <v>1394</v>
      </c>
      <c r="B15" s="9">
        <v>19597</v>
      </c>
      <c r="C15" s="9">
        <v>90</v>
      </c>
      <c r="D15" s="9">
        <v>1</v>
      </c>
      <c r="E15" s="9">
        <v>1.77</v>
      </c>
      <c r="F15" s="10">
        <f t="shared" ref="F15" si="3">B15*((C15+(D15*5)))</f>
        <v>1861715</v>
      </c>
      <c r="G15" s="10">
        <f t="shared" ref="G15" si="4">F15*E15</f>
        <v>3295235.55</v>
      </c>
      <c r="H15" s="11">
        <f t="shared" ref="H15" si="5">(G15+F15)/50</f>
        <v>103139.011</v>
      </c>
    </row>
    <row r="16" spans="1:8" x14ac:dyDescent="0.45">
      <c r="A16" s="9">
        <v>1395</v>
      </c>
      <c r="B16" s="9">
        <v>21949</v>
      </c>
      <c r="C16" s="9">
        <v>90</v>
      </c>
      <c r="D16" s="9">
        <v>1</v>
      </c>
      <c r="E16" s="9">
        <v>1.77</v>
      </c>
      <c r="F16" s="10">
        <f t="shared" ref="F16:F19" si="6">B16*((C16+(D16*5)))</f>
        <v>2085155</v>
      </c>
      <c r="G16" s="10">
        <f t="shared" ref="G16:G19" si="7">F16*E16</f>
        <v>3690724.35</v>
      </c>
      <c r="H16" s="11">
        <f t="shared" ref="H16:H19" si="8">(G16+F16)/50</f>
        <v>115517.587</v>
      </c>
    </row>
    <row r="17" spans="1:9" x14ac:dyDescent="0.45">
      <c r="A17" s="9">
        <v>1396</v>
      </c>
      <c r="B17" s="9">
        <v>24144</v>
      </c>
      <c r="C17" s="9">
        <v>90</v>
      </c>
      <c r="D17" s="9">
        <v>1</v>
      </c>
      <c r="E17" s="9">
        <v>1.77</v>
      </c>
      <c r="F17" s="10">
        <f t="shared" si="6"/>
        <v>2293680</v>
      </c>
      <c r="G17" s="10">
        <f t="shared" si="7"/>
        <v>4059813.6</v>
      </c>
      <c r="H17" s="11">
        <f t="shared" si="8"/>
        <v>127069.87199999999</v>
      </c>
    </row>
    <row r="18" spans="1:9" x14ac:dyDescent="0.45">
      <c r="A18" s="9">
        <v>1397</v>
      </c>
      <c r="B18" s="9">
        <v>25593</v>
      </c>
      <c r="C18" s="9">
        <v>90</v>
      </c>
      <c r="D18" s="9">
        <v>1</v>
      </c>
      <c r="E18" s="9">
        <v>1.77</v>
      </c>
      <c r="F18" s="10">
        <f t="shared" si="6"/>
        <v>2431335</v>
      </c>
      <c r="G18" s="10">
        <f t="shared" si="7"/>
        <v>4303462.95</v>
      </c>
      <c r="H18" s="11">
        <f t="shared" si="8"/>
        <v>134695.959</v>
      </c>
    </row>
    <row r="19" spans="1:9" x14ac:dyDescent="0.45">
      <c r="A19" s="9">
        <v>1398</v>
      </c>
      <c r="B19" s="9">
        <v>30200</v>
      </c>
      <c r="C19" s="9">
        <v>90</v>
      </c>
      <c r="D19" s="9">
        <v>1</v>
      </c>
      <c r="E19" s="9">
        <v>1.77</v>
      </c>
      <c r="F19" s="10">
        <f t="shared" si="6"/>
        <v>2869000</v>
      </c>
      <c r="G19" s="10">
        <f t="shared" si="7"/>
        <v>5078130</v>
      </c>
      <c r="H19" s="11">
        <f t="shared" si="8"/>
        <v>158942.6</v>
      </c>
    </row>
    <row r="20" spans="1:9" x14ac:dyDescent="0.45">
      <c r="A20" s="9">
        <v>1399</v>
      </c>
      <c r="B20" s="9">
        <v>34730</v>
      </c>
      <c r="C20" s="9">
        <v>90</v>
      </c>
      <c r="D20" s="9">
        <v>1</v>
      </c>
      <c r="E20" s="9">
        <v>1.77</v>
      </c>
      <c r="F20" s="10">
        <f t="shared" ref="F20" si="9">B20*((C20+(D20*5)))</f>
        <v>3299350</v>
      </c>
      <c r="G20" s="10">
        <f t="shared" ref="G20" si="10">F20*E20</f>
        <v>5839849.5</v>
      </c>
      <c r="H20" s="11">
        <f t="shared" ref="H20" si="11">(G20+F20)/50</f>
        <v>182783.99</v>
      </c>
    </row>
    <row r="21" spans="1:9" x14ac:dyDescent="0.45">
      <c r="A21" s="9">
        <v>1400</v>
      </c>
      <c r="B21" s="9">
        <v>43413</v>
      </c>
      <c r="C21" s="9">
        <v>90</v>
      </c>
      <c r="D21" s="9">
        <v>1</v>
      </c>
      <c r="E21" s="9">
        <v>1.77</v>
      </c>
      <c r="F21" s="10">
        <f t="shared" ref="F21:F22" si="12">B21*((C21+(D21*5)))</f>
        <v>4124235</v>
      </c>
      <c r="G21" s="10">
        <f t="shared" ref="G21:G22" si="13">F21*E21</f>
        <v>7299895.9500000002</v>
      </c>
      <c r="H21" s="11">
        <f>(G21+F21)/50</f>
        <v>228482.61899999998</v>
      </c>
      <c r="I21" s="2" t="s">
        <v>9</v>
      </c>
    </row>
    <row r="22" spans="1:9" x14ac:dyDescent="0.45">
      <c r="A22" s="9">
        <v>1400</v>
      </c>
      <c r="B22" s="9">
        <v>43413</v>
      </c>
      <c r="C22" s="9">
        <v>90</v>
      </c>
      <c r="D22" s="9">
        <v>1</v>
      </c>
      <c r="E22" s="9">
        <v>1.77</v>
      </c>
      <c r="F22" s="10">
        <f t="shared" si="12"/>
        <v>4124235</v>
      </c>
      <c r="G22" s="10">
        <f t="shared" si="13"/>
        <v>7299895.9500000002</v>
      </c>
      <c r="H22" s="11">
        <f>(G22+F22)/40</f>
        <v>285603.27374999999</v>
      </c>
      <c r="I22" s="2" t="s">
        <v>8</v>
      </c>
    </row>
    <row r="23" spans="1:9" x14ac:dyDescent="0.45">
      <c r="A23" s="9">
        <v>1400</v>
      </c>
      <c r="B23" s="9">
        <v>43413</v>
      </c>
      <c r="C23" s="9">
        <v>90</v>
      </c>
      <c r="D23" s="9">
        <v>1</v>
      </c>
      <c r="E23" s="9">
        <f>1.77*1.6</f>
        <v>2.8320000000000003</v>
      </c>
      <c r="F23" s="10">
        <f t="shared" ref="F23" si="14">B23*((C23+(D23*5)))</f>
        <v>4124235</v>
      </c>
      <c r="G23" s="10">
        <f t="shared" ref="G23" si="15">F23*E23</f>
        <v>11679833.520000001</v>
      </c>
      <c r="H23" s="11">
        <f>(G23+F23)/40</f>
        <v>395101.71300000005</v>
      </c>
      <c r="I23" s="2" t="s">
        <v>12</v>
      </c>
    </row>
    <row r="24" spans="1:9" x14ac:dyDescent="0.45">
      <c r="A24" s="9">
        <v>1401</v>
      </c>
      <c r="B24" s="9">
        <v>47754</v>
      </c>
      <c r="C24" s="9">
        <v>90</v>
      </c>
      <c r="D24" s="9">
        <v>1</v>
      </c>
      <c r="E24" s="9">
        <f>1.77</f>
        <v>1.77</v>
      </c>
      <c r="F24" s="10">
        <f t="shared" ref="F24" si="16">B24*((C24+(D24*5)))</f>
        <v>4536630</v>
      </c>
      <c r="G24" s="10">
        <f t="shared" ref="G24" si="17">F24*E24</f>
        <v>8029835.0999999996</v>
      </c>
      <c r="H24" s="11">
        <f>(G24+F24)/50</f>
        <v>251329.302</v>
      </c>
    </row>
    <row r="25" spans="1:9" x14ac:dyDescent="0.45">
      <c r="A25" s="9">
        <v>1402</v>
      </c>
      <c r="B25" s="9">
        <v>57305</v>
      </c>
      <c r="C25" s="9">
        <v>90</v>
      </c>
      <c r="D25" s="9">
        <v>1</v>
      </c>
      <c r="E25" s="9">
        <f>1.77</f>
        <v>1.77</v>
      </c>
      <c r="F25" s="10">
        <f t="shared" ref="F25" si="18">B25*((C25+(D25*5)))</f>
        <v>5443975</v>
      </c>
      <c r="G25" s="10">
        <f t="shared" ref="G25" si="19">F25*E25</f>
        <v>9635835.75</v>
      </c>
      <c r="H25" s="11">
        <f>(G25+F25)/50</f>
        <v>301596.21500000003</v>
      </c>
    </row>
    <row r="26" spans="1:9" x14ac:dyDescent="0.45">
      <c r="A26" s="9">
        <v>1403</v>
      </c>
      <c r="B26" s="9">
        <v>68766</v>
      </c>
      <c r="C26" s="9">
        <v>90</v>
      </c>
      <c r="D26" s="9">
        <v>1</v>
      </c>
      <c r="E26" s="9">
        <f>1.77</f>
        <v>1.77</v>
      </c>
      <c r="F26" s="10">
        <f t="shared" ref="F26" si="20">B26*((C26+(D26*5)))</f>
        <v>6532770</v>
      </c>
      <c r="G26" s="10">
        <f t="shared" ref="G26" si="21">F26*E26</f>
        <v>11563002.9</v>
      </c>
      <c r="H26" s="11">
        <f>(G26+F26)/50</f>
        <v>361915.45799999998</v>
      </c>
    </row>
    <row r="27" spans="1:9" x14ac:dyDescent="0.45">
      <c r="A27" s="12">
        <v>1404</v>
      </c>
      <c r="B27" s="12">
        <v>82520</v>
      </c>
      <c r="C27" s="12">
        <v>90</v>
      </c>
      <c r="D27" s="12">
        <v>1</v>
      </c>
      <c r="E27" s="12">
        <f>1.77</f>
        <v>1.77</v>
      </c>
      <c r="F27" s="13">
        <f>B27*((C27+(D27*5)))</f>
        <v>7839400</v>
      </c>
      <c r="G27" s="13">
        <f t="shared" ref="G27" si="22">F27*E27</f>
        <v>13875738</v>
      </c>
      <c r="H27" s="14">
        <f>(G27+F27)/50</f>
        <v>434302.76</v>
      </c>
    </row>
    <row r="28" spans="1:9" x14ac:dyDescent="0.45">
      <c r="A28" s="2"/>
      <c r="B28" s="2"/>
      <c r="C28" s="2"/>
      <c r="D28" s="2"/>
      <c r="E28" s="2"/>
      <c r="F28" s="3"/>
      <c r="G28" s="3"/>
      <c r="H28" s="4"/>
    </row>
    <row r="29" spans="1:9" ht="22.5" x14ac:dyDescent="0.6">
      <c r="A29" s="16" t="s">
        <v>16</v>
      </c>
      <c r="B29" s="16"/>
      <c r="C29" s="16"/>
      <c r="D29" s="16"/>
      <c r="E29" s="16"/>
      <c r="F29" s="16"/>
      <c r="G29" s="16"/>
      <c r="H29" s="16"/>
    </row>
    <row r="30" spans="1:9" ht="19.5" x14ac:dyDescent="0.5">
      <c r="A30" s="7" t="s">
        <v>3</v>
      </c>
      <c r="B30" s="7" t="s">
        <v>4</v>
      </c>
      <c r="C30" s="7" t="s">
        <v>1</v>
      </c>
      <c r="D30" s="7" t="s">
        <v>0</v>
      </c>
      <c r="E30" s="7" t="s">
        <v>2</v>
      </c>
      <c r="F30" s="7" t="s">
        <v>5</v>
      </c>
      <c r="G30" s="7" t="s">
        <v>6</v>
      </c>
      <c r="H30" s="8" t="s">
        <v>7</v>
      </c>
    </row>
    <row r="31" spans="1:9" x14ac:dyDescent="0.45">
      <c r="A31" s="9">
        <v>1393</v>
      </c>
      <c r="B31" s="9">
        <v>17190</v>
      </c>
      <c r="C31" s="9">
        <v>100</v>
      </c>
      <c r="D31" s="9">
        <v>1</v>
      </c>
      <c r="E31" s="9">
        <v>2.1</v>
      </c>
      <c r="F31" s="10">
        <f>B31*((C31+(D31*5)))</f>
        <v>1804950</v>
      </c>
      <c r="G31" s="10">
        <f>F31*E31</f>
        <v>3790395</v>
      </c>
      <c r="H31" s="11">
        <f>(G31+F31)/50</f>
        <v>111906.9</v>
      </c>
    </row>
    <row r="32" spans="1:9" x14ac:dyDescent="0.45">
      <c r="A32" s="9">
        <v>1394</v>
      </c>
      <c r="B32" s="9">
        <v>19597</v>
      </c>
      <c r="C32" s="9">
        <v>100</v>
      </c>
      <c r="D32" s="9">
        <v>1</v>
      </c>
      <c r="E32" s="9">
        <v>2.1</v>
      </c>
      <c r="F32" s="10">
        <f>B32*((C32+(D32*5)))</f>
        <v>2057685</v>
      </c>
      <c r="G32" s="10">
        <f>F32*E32</f>
        <v>4321138.5</v>
      </c>
      <c r="H32" s="11">
        <f>(G32+F32)/50</f>
        <v>127576.47</v>
      </c>
    </row>
    <row r="33" spans="1:9" x14ac:dyDescent="0.45">
      <c r="A33" s="9">
        <v>1395</v>
      </c>
      <c r="B33" s="9">
        <v>21949</v>
      </c>
      <c r="C33" s="9">
        <v>100</v>
      </c>
      <c r="D33" s="9">
        <v>1</v>
      </c>
      <c r="E33" s="9">
        <v>2.1</v>
      </c>
      <c r="F33" s="10">
        <f t="shared" ref="F33:F36" si="23">B33*((C33+(D33*5)))</f>
        <v>2304645</v>
      </c>
      <c r="G33" s="10">
        <f t="shared" ref="G33:G36" si="24">F33*E33</f>
        <v>4839754.5</v>
      </c>
      <c r="H33" s="11">
        <f t="shared" ref="H33:H36" si="25">(G33+F33)/50</f>
        <v>142887.99</v>
      </c>
    </row>
    <row r="34" spans="1:9" x14ac:dyDescent="0.45">
      <c r="A34" s="9">
        <v>1396</v>
      </c>
      <c r="B34" s="9">
        <v>24144</v>
      </c>
      <c r="C34" s="9">
        <v>100</v>
      </c>
      <c r="D34" s="9">
        <v>1</v>
      </c>
      <c r="E34" s="9">
        <v>2.1</v>
      </c>
      <c r="F34" s="10">
        <f t="shared" si="23"/>
        <v>2535120</v>
      </c>
      <c r="G34" s="10">
        <f t="shared" si="24"/>
        <v>5323752</v>
      </c>
      <c r="H34" s="11">
        <f t="shared" si="25"/>
        <v>157177.44</v>
      </c>
    </row>
    <row r="35" spans="1:9" x14ac:dyDescent="0.45">
      <c r="A35" s="9">
        <v>1397</v>
      </c>
      <c r="B35" s="9">
        <v>25593</v>
      </c>
      <c r="C35" s="9">
        <v>100</v>
      </c>
      <c r="D35" s="9">
        <v>1</v>
      </c>
      <c r="E35" s="9">
        <v>2.1</v>
      </c>
      <c r="F35" s="10">
        <f t="shared" si="23"/>
        <v>2687265</v>
      </c>
      <c r="G35" s="10">
        <f t="shared" si="24"/>
        <v>5643256.5</v>
      </c>
      <c r="H35" s="11">
        <f t="shared" si="25"/>
        <v>166610.43</v>
      </c>
    </row>
    <row r="36" spans="1:9" x14ac:dyDescent="0.45">
      <c r="A36" s="9">
        <v>1398</v>
      </c>
      <c r="B36" s="9">
        <v>30200</v>
      </c>
      <c r="C36" s="9">
        <v>100</v>
      </c>
      <c r="D36" s="9">
        <v>1</v>
      </c>
      <c r="E36" s="9">
        <v>2.1</v>
      </c>
      <c r="F36" s="10">
        <f t="shared" si="23"/>
        <v>3171000</v>
      </c>
      <c r="G36" s="10">
        <f t="shared" si="24"/>
        <v>6659100</v>
      </c>
      <c r="H36" s="11">
        <f t="shared" si="25"/>
        <v>196602</v>
      </c>
    </row>
    <row r="37" spans="1:9" x14ac:dyDescent="0.45">
      <c r="A37" s="9">
        <v>1399</v>
      </c>
      <c r="B37" s="9">
        <v>34730</v>
      </c>
      <c r="C37" s="9">
        <v>100</v>
      </c>
      <c r="D37" s="9">
        <v>1</v>
      </c>
      <c r="E37" s="9">
        <v>2.1</v>
      </c>
      <c r="F37" s="10">
        <f t="shared" ref="F37" si="26">B37*((C37+(D37*5)))</f>
        <v>3646650</v>
      </c>
      <c r="G37" s="10">
        <f t="shared" ref="G37" si="27">F37*E37</f>
        <v>7657965</v>
      </c>
      <c r="H37" s="11">
        <f t="shared" ref="H37" si="28">(G37+F37)/50</f>
        <v>226092.3</v>
      </c>
    </row>
    <row r="38" spans="1:9" x14ac:dyDescent="0.45">
      <c r="A38" s="9">
        <v>1400</v>
      </c>
      <c r="B38" s="9">
        <v>43413</v>
      </c>
      <c r="C38" s="9">
        <v>100</v>
      </c>
      <c r="D38" s="9">
        <v>1</v>
      </c>
      <c r="E38" s="9">
        <v>2.1</v>
      </c>
      <c r="F38" s="10">
        <f t="shared" ref="F38:F40" si="29">B38*((C38+(D38*5)))</f>
        <v>4558365</v>
      </c>
      <c r="G38" s="10">
        <f t="shared" ref="G38:G40" si="30">F38*E38</f>
        <v>9572566.5</v>
      </c>
      <c r="H38" s="11">
        <f t="shared" ref="H38" si="31">(G38+F38)/50</f>
        <v>282618.63</v>
      </c>
      <c r="I38" s="2" t="s">
        <v>9</v>
      </c>
    </row>
    <row r="39" spans="1:9" x14ac:dyDescent="0.45">
      <c r="A39" s="9">
        <v>1400</v>
      </c>
      <c r="B39" s="9">
        <v>43413</v>
      </c>
      <c r="C39" s="9">
        <v>100</v>
      </c>
      <c r="D39" s="9">
        <v>1</v>
      </c>
      <c r="E39" s="9">
        <v>2.1</v>
      </c>
      <c r="F39" s="10">
        <f t="shared" si="29"/>
        <v>4558365</v>
      </c>
      <c r="G39" s="10">
        <f t="shared" si="30"/>
        <v>9572566.5</v>
      </c>
      <c r="H39" s="11">
        <f>(G39+F39)/40</f>
        <v>353273.28749999998</v>
      </c>
      <c r="I39" s="2" t="s">
        <v>8</v>
      </c>
    </row>
    <row r="40" spans="1:9" x14ac:dyDescent="0.45">
      <c r="A40" s="9">
        <v>1400</v>
      </c>
      <c r="B40" s="9">
        <v>43413</v>
      </c>
      <c r="C40" s="9">
        <v>100</v>
      </c>
      <c r="D40" s="9">
        <v>1</v>
      </c>
      <c r="E40" s="9">
        <f>2.1*1.6</f>
        <v>3.3600000000000003</v>
      </c>
      <c r="F40" s="10">
        <f t="shared" si="29"/>
        <v>4558365</v>
      </c>
      <c r="G40" s="10">
        <f t="shared" si="30"/>
        <v>15316106.400000002</v>
      </c>
      <c r="H40" s="11">
        <f>(G40+F40)/40</f>
        <v>496861.78500000003</v>
      </c>
      <c r="I40" s="2" t="s">
        <v>12</v>
      </c>
    </row>
    <row r="41" spans="1:9" x14ac:dyDescent="0.45">
      <c r="A41" s="9">
        <v>1401</v>
      </c>
      <c r="B41" s="9">
        <v>47754</v>
      </c>
      <c r="C41" s="9">
        <v>100</v>
      </c>
      <c r="D41" s="9">
        <v>1</v>
      </c>
      <c r="E41" s="9">
        <f>2.1</f>
        <v>2.1</v>
      </c>
      <c r="F41" s="10">
        <f t="shared" ref="F41" si="32">B41*((C41+(D41*5)))</f>
        <v>5014170</v>
      </c>
      <c r="G41" s="10">
        <f t="shared" ref="G41" si="33">F41*E41</f>
        <v>10529757</v>
      </c>
      <c r="H41" s="11">
        <f>(G41+F41)/50</f>
        <v>310878.53999999998</v>
      </c>
    </row>
    <row r="42" spans="1:9" x14ac:dyDescent="0.45">
      <c r="A42" s="9">
        <v>1402</v>
      </c>
      <c r="B42" s="9">
        <v>57305</v>
      </c>
      <c r="C42" s="9">
        <v>100</v>
      </c>
      <c r="D42" s="9">
        <v>1</v>
      </c>
      <c r="E42" s="9">
        <f>2.1</f>
        <v>2.1</v>
      </c>
      <c r="F42" s="10">
        <f t="shared" ref="F42" si="34">B42*((C42+(D42*5)))</f>
        <v>6017025</v>
      </c>
      <c r="G42" s="10">
        <f t="shared" ref="G42" si="35">F42*E42</f>
        <v>12635752.5</v>
      </c>
      <c r="H42" s="11">
        <f>(G42+F42)/50</f>
        <v>373055.55</v>
      </c>
    </row>
    <row r="43" spans="1:9" x14ac:dyDescent="0.45">
      <c r="A43" s="9">
        <v>1403</v>
      </c>
      <c r="B43" s="9">
        <v>68766</v>
      </c>
      <c r="C43" s="9">
        <v>100</v>
      </c>
      <c r="D43" s="9">
        <v>1</v>
      </c>
      <c r="E43" s="9">
        <f>2.1</f>
        <v>2.1</v>
      </c>
      <c r="F43" s="10">
        <f t="shared" ref="F43" si="36">B43*((C43+(D43*5)))</f>
        <v>7220430</v>
      </c>
      <c r="G43" s="10">
        <f t="shared" ref="G43" si="37">F43*E43</f>
        <v>15162903</v>
      </c>
      <c r="H43" s="11">
        <f>(G43+F43)/50</f>
        <v>447666.66</v>
      </c>
    </row>
    <row r="44" spans="1:9" x14ac:dyDescent="0.45">
      <c r="A44" s="12">
        <v>1404</v>
      </c>
      <c r="B44" s="12">
        <v>82520</v>
      </c>
      <c r="C44" s="12">
        <v>100</v>
      </c>
      <c r="D44" s="12">
        <v>1</v>
      </c>
      <c r="E44" s="12">
        <f>2.1</f>
        <v>2.1</v>
      </c>
      <c r="F44" s="13">
        <f t="shared" ref="F44" si="38">B44*((C44+(D44*5)))</f>
        <v>8664600</v>
      </c>
      <c r="G44" s="13">
        <f t="shared" ref="G44" si="39">F44*E44</f>
        <v>18195660</v>
      </c>
      <c r="H44" s="14">
        <f>(G44+F44)/50</f>
        <v>537205.19999999995</v>
      </c>
    </row>
    <row r="46" spans="1:9" ht="22.5" x14ac:dyDescent="0.6">
      <c r="A46" s="16" t="s">
        <v>15</v>
      </c>
      <c r="B46" s="16"/>
      <c r="C46" s="16"/>
      <c r="D46" s="16"/>
      <c r="E46" s="16"/>
      <c r="F46" s="16"/>
      <c r="G46" s="16"/>
      <c r="H46" s="16"/>
    </row>
    <row r="47" spans="1:9" ht="19.5" x14ac:dyDescent="0.5">
      <c r="A47" s="7" t="s">
        <v>3</v>
      </c>
      <c r="B47" s="7" t="s">
        <v>4</v>
      </c>
      <c r="C47" s="7" t="s">
        <v>1</v>
      </c>
      <c r="D47" s="7" t="s">
        <v>0</v>
      </c>
      <c r="E47" s="7" t="s">
        <v>2</v>
      </c>
      <c r="F47" s="7" t="s">
        <v>5</v>
      </c>
      <c r="G47" s="7" t="s">
        <v>6</v>
      </c>
      <c r="H47" s="8" t="s">
        <v>7</v>
      </c>
    </row>
    <row r="48" spans="1:9" x14ac:dyDescent="0.45">
      <c r="A48" s="9">
        <v>1393</v>
      </c>
      <c r="B48" s="9">
        <v>17190</v>
      </c>
      <c r="C48" s="9">
        <v>125</v>
      </c>
      <c r="D48" s="9">
        <v>1</v>
      </c>
      <c r="E48" s="9">
        <v>2.6</v>
      </c>
      <c r="F48" s="10">
        <f>B48*((C48+(D48*5)))</f>
        <v>2234700</v>
      </c>
      <c r="G48" s="10">
        <f>F48*E48</f>
        <v>5810220</v>
      </c>
      <c r="H48" s="11">
        <f>(G48+F48)/50</f>
        <v>160898.4</v>
      </c>
    </row>
    <row r="49" spans="1:9" x14ac:dyDescent="0.45">
      <c r="A49" s="9">
        <v>1394</v>
      </c>
      <c r="B49" s="9">
        <v>19597</v>
      </c>
      <c r="C49" s="9">
        <v>125</v>
      </c>
      <c r="D49" s="9">
        <v>1</v>
      </c>
      <c r="E49" s="9">
        <v>2.6</v>
      </c>
      <c r="F49" s="10">
        <f>B49*((C49+(D49*5)))</f>
        <v>2547610</v>
      </c>
      <c r="G49" s="10">
        <f>F49*E49</f>
        <v>6623786</v>
      </c>
      <c r="H49" s="11">
        <f>(G49+F49)/50</f>
        <v>183427.92</v>
      </c>
    </row>
    <row r="50" spans="1:9" x14ac:dyDescent="0.45">
      <c r="A50" s="9">
        <v>1395</v>
      </c>
      <c r="B50" s="9">
        <v>21949</v>
      </c>
      <c r="C50" s="9">
        <v>125</v>
      </c>
      <c r="D50" s="9">
        <v>1</v>
      </c>
      <c r="E50" s="9">
        <v>2.6</v>
      </c>
      <c r="F50" s="10">
        <f t="shared" ref="F50:F53" si="40">B50*((C50+(D50*5)))</f>
        <v>2853370</v>
      </c>
      <c r="G50" s="10">
        <f t="shared" ref="G50:G53" si="41">F50*E50</f>
        <v>7418762</v>
      </c>
      <c r="H50" s="11">
        <f t="shared" ref="H50:H53" si="42">(G50+F50)/50</f>
        <v>205442.64</v>
      </c>
    </row>
    <row r="51" spans="1:9" x14ac:dyDescent="0.45">
      <c r="A51" s="9">
        <v>1396</v>
      </c>
      <c r="B51" s="9">
        <v>24144</v>
      </c>
      <c r="C51" s="9">
        <v>125</v>
      </c>
      <c r="D51" s="9">
        <v>1</v>
      </c>
      <c r="E51" s="9">
        <v>2.6</v>
      </c>
      <c r="F51" s="10">
        <f t="shared" si="40"/>
        <v>3138720</v>
      </c>
      <c r="G51" s="10">
        <f t="shared" si="41"/>
        <v>8160672</v>
      </c>
      <c r="H51" s="11">
        <f t="shared" si="42"/>
        <v>225987.84</v>
      </c>
    </row>
    <row r="52" spans="1:9" x14ac:dyDescent="0.45">
      <c r="A52" s="9">
        <v>1397</v>
      </c>
      <c r="B52" s="9">
        <v>25593</v>
      </c>
      <c r="C52" s="9">
        <v>125</v>
      </c>
      <c r="D52" s="9">
        <v>1</v>
      </c>
      <c r="E52" s="9">
        <v>2.6</v>
      </c>
      <c r="F52" s="10">
        <f t="shared" si="40"/>
        <v>3327090</v>
      </c>
      <c r="G52" s="10">
        <f t="shared" si="41"/>
        <v>8650434</v>
      </c>
      <c r="H52" s="11">
        <f t="shared" si="42"/>
        <v>239550.48</v>
      </c>
    </row>
    <row r="53" spans="1:9" x14ac:dyDescent="0.45">
      <c r="A53" s="9">
        <v>1398</v>
      </c>
      <c r="B53" s="9">
        <v>30200</v>
      </c>
      <c r="C53" s="9">
        <v>125</v>
      </c>
      <c r="D53" s="9">
        <v>1</v>
      </c>
      <c r="E53" s="9">
        <v>2.6</v>
      </c>
      <c r="F53" s="10">
        <f t="shared" si="40"/>
        <v>3926000</v>
      </c>
      <c r="G53" s="10">
        <f t="shared" si="41"/>
        <v>10207600</v>
      </c>
      <c r="H53" s="11">
        <f t="shared" si="42"/>
        <v>282672</v>
      </c>
    </row>
    <row r="54" spans="1:9" x14ac:dyDescent="0.45">
      <c r="A54" s="9">
        <v>1399</v>
      </c>
      <c r="B54" s="9">
        <v>34730</v>
      </c>
      <c r="C54" s="9">
        <v>125</v>
      </c>
      <c r="D54" s="9">
        <v>1</v>
      </c>
      <c r="E54" s="9">
        <v>2.6</v>
      </c>
      <c r="F54" s="10">
        <f t="shared" ref="F54" si="43">B54*((C54+(D54*5)))</f>
        <v>4514900</v>
      </c>
      <c r="G54" s="10">
        <f t="shared" ref="G54" si="44">F54*E54</f>
        <v>11738740</v>
      </c>
      <c r="H54" s="11">
        <f t="shared" ref="H54" si="45">(G54+F54)/50</f>
        <v>325072.8</v>
      </c>
      <c r="I54" s="6"/>
    </row>
    <row r="55" spans="1:9" x14ac:dyDescent="0.45">
      <c r="A55" s="9">
        <v>1400</v>
      </c>
      <c r="B55" s="9">
        <v>43413</v>
      </c>
      <c r="C55" s="9">
        <v>125</v>
      </c>
      <c r="D55" s="9">
        <v>1</v>
      </c>
      <c r="E55" s="9">
        <v>2.6</v>
      </c>
      <c r="F55" s="10">
        <f t="shared" ref="F55:F56" si="46">B55*((C55+(D55*5)))</f>
        <v>5643690</v>
      </c>
      <c r="G55" s="10">
        <f t="shared" ref="G55:G56" si="47">F55*E55</f>
        <v>14673594</v>
      </c>
      <c r="H55" s="11">
        <f t="shared" ref="H55" si="48">(G55+F55)/50</f>
        <v>406345.68</v>
      </c>
      <c r="I55" s="2" t="s">
        <v>9</v>
      </c>
    </row>
    <row r="56" spans="1:9" x14ac:dyDescent="0.45">
      <c r="A56" s="9">
        <v>1400</v>
      </c>
      <c r="B56" s="9">
        <v>43413</v>
      </c>
      <c r="C56" s="9">
        <v>125</v>
      </c>
      <c r="D56" s="9">
        <v>1</v>
      </c>
      <c r="E56" s="9">
        <v>2.6</v>
      </c>
      <c r="F56" s="10">
        <f t="shared" si="46"/>
        <v>5643690</v>
      </c>
      <c r="G56" s="10">
        <f t="shared" si="47"/>
        <v>14673594</v>
      </c>
      <c r="H56" s="11">
        <f>(G56+F56)/40</f>
        <v>507932.1</v>
      </c>
      <c r="I56" s="2" t="s">
        <v>8</v>
      </c>
    </row>
    <row r="57" spans="1:9" x14ac:dyDescent="0.45">
      <c r="A57" s="9">
        <v>1400</v>
      </c>
      <c r="B57" s="9">
        <v>43413</v>
      </c>
      <c r="C57" s="9">
        <v>125</v>
      </c>
      <c r="D57" s="9">
        <v>1</v>
      </c>
      <c r="E57" s="9">
        <f>2.6*1.6</f>
        <v>4.16</v>
      </c>
      <c r="F57" s="10">
        <f t="shared" ref="F57:F58" si="49">B57*((C57+(D57*5)))</f>
        <v>5643690</v>
      </c>
      <c r="G57" s="10">
        <f t="shared" ref="G57:G58" si="50">F57*E57</f>
        <v>23477750.400000002</v>
      </c>
      <c r="H57" s="11">
        <f>(G57+F57)/40</f>
        <v>728036.01</v>
      </c>
      <c r="I57" s="2" t="s">
        <v>12</v>
      </c>
    </row>
    <row r="58" spans="1:9" x14ac:dyDescent="0.45">
      <c r="A58" s="9">
        <v>1401</v>
      </c>
      <c r="B58" s="9">
        <v>47754</v>
      </c>
      <c r="C58" s="9">
        <v>125</v>
      </c>
      <c r="D58" s="9">
        <v>1</v>
      </c>
      <c r="E58" s="9">
        <v>2.6</v>
      </c>
      <c r="F58" s="10">
        <f t="shared" si="49"/>
        <v>6208020</v>
      </c>
      <c r="G58" s="10">
        <f t="shared" si="50"/>
        <v>16140852</v>
      </c>
      <c r="H58" s="11">
        <f>(G58+F58)/50</f>
        <v>446977.44</v>
      </c>
    </row>
    <row r="59" spans="1:9" x14ac:dyDescent="0.45">
      <c r="A59" s="9">
        <v>1402</v>
      </c>
      <c r="B59" s="9">
        <v>57305</v>
      </c>
      <c r="C59" s="9">
        <v>125</v>
      </c>
      <c r="D59" s="9">
        <v>1</v>
      </c>
      <c r="E59" s="9">
        <v>2.6</v>
      </c>
      <c r="F59" s="10">
        <f t="shared" ref="F59" si="51">B59*((C59+(D59*5)))</f>
        <v>7449650</v>
      </c>
      <c r="G59" s="10">
        <f t="shared" ref="G59" si="52">F59*E59</f>
        <v>19369090</v>
      </c>
      <c r="H59" s="11">
        <f>(G59+F59)/50</f>
        <v>536374.80000000005</v>
      </c>
    </row>
    <row r="60" spans="1:9" x14ac:dyDescent="0.45">
      <c r="A60" s="9">
        <v>1403</v>
      </c>
      <c r="B60" s="9">
        <v>68766</v>
      </c>
      <c r="C60" s="9">
        <v>125</v>
      </c>
      <c r="D60" s="9">
        <v>1</v>
      </c>
      <c r="E60" s="9">
        <v>2.6</v>
      </c>
      <c r="F60" s="10">
        <f t="shared" ref="F60" si="53">B60*((C60+(D60*5)))</f>
        <v>8939580</v>
      </c>
      <c r="G60" s="10">
        <f t="shared" ref="G60" si="54">F60*E60</f>
        <v>23242908</v>
      </c>
      <c r="H60" s="11">
        <f>(G60+F60)/50</f>
        <v>643649.76</v>
      </c>
    </row>
    <row r="61" spans="1:9" x14ac:dyDescent="0.45">
      <c r="A61" s="12">
        <v>1404</v>
      </c>
      <c r="B61" s="12">
        <v>82520</v>
      </c>
      <c r="C61" s="12">
        <v>125</v>
      </c>
      <c r="D61" s="12">
        <v>1</v>
      </c>
      <c r="E61" s="12">
        <v>2.6</v>
      </c>
      <c r="F61" s="13">
        <f t="shared" ref="F61" si="55">B61*((C61+(D61*5)))</f>
        <v>10727600</v>
      </c>
      <c r="G61" s="13">
        <f t="shared" ref="G61" si="56">F61*E61</f>
        <v>27891760</v>
      </c>
      <c r="H61" s="14">
        <f>(G61+F61)/50</f>
        <v>772387.2</v>
      </c>
    </row>
    <row r="63" spans="1:9" ht="22.5" x14ac:dyDescent="0.6">
      <c r="A63" s="16" t="s">
        <v>14</v>
      </c>
      <c r="B63" s="16"/>
      <c r="C63" s="16"/>
      <c r="D63" s="16"/>
      <c r="E63" s="16"/>
      <c r="F63" s="16"/>
      <c r="G63" s="16"/>
      <c r="H63" s="16"/>
    </row>
    <row r="64" spans="1:9" ht="19.5" x14ac:dyDescent="0.5">
      <c r="A64" s="7" t="s">
        <v>3</v>
      </c>
      <c r="B64" s="7" t="s">
        <v>4</v>
      </c>
      <c r="C64" s="7" t="s">
        <v>1</v>
      </c>
      <c r="D64" s="7" t="s">
        <v>0</v>
      </c>
      <c r="E64" s="7" t="s">
        <v>2</v>
      </c>
      <c r="F64" s="7" t="s">
        <v>5</v>
      </c>
      <c r="G64" s="7" t="s">
        <v>6</v>
      </c>
      <c r="H64" s="8" t="s">
        <v>7</v>
      </c>
    </row>
    <row r="65" spans="1:9" x14ac:dyDescent="0.45">
      <c r="A65" s="9">
        <v>1393</v>
      </c>
      <c r="B65" s="9">
        <v>17190</v>
      </c>
      <c r="C65" s="9">
        <v>145</v>
      </c>
      <c r="D65" s="9">
        <v>1</v>
      </c>
      <c r="E65" s="9">
        <v>2.87</v>
      </c>
      <c r="F65" s="10">
        <f>B65*((C65+(D65*5)))</f>
        <v>2578500</v>
      </c>
      <c r="G65" s="10">
        <f>F65*E65</f>
        <v>7400295</v>
      </c>
      <c r="H65" s="11">
        <f>(G65+F65)/50</f>
        <v>199575.9</v>
      </c>
    </row>
    <row r="66" spans="1:9" x14ac:dyDescent="0.45">
      <c r="A66" s="9">
        <v>1394</v>
      </c>
      <c r="B66" s="9">
        <v>19597</v>
      </c>
      <c r="C66" s="9">
        <v>145</v>
      </c>
      <c r="D66" s="9">
        <v>1</v>
      </c>
      <c r="E66" s="9">
        <v>2.87</v>
      </c>
      <c r="F66" s="10">
        <f>B66*((C66+(D66*5)))</f>
        <v>2939550</v>
      </c>
      <c r="G66" s="10">
        <f>F66*E66</f>
        <v>8436508.5</v>
      </c>
      <c r="H66" s="11">
        <f>(G66+F66)/50</f>
        <v>227521.17</v>
      </c>
    </row>
    <row r="67" spans="1:9" x14ac:dyDescent="0.45">
      <c r="A67" s="9">
        <v>1395</v>
      </c>
      <c r="B67" s="9">
        <v>21949</v>
      </c>
      <c r="C67" s="9">
        <v>145</v>
      </c>
      <c r="D67" s="9">
        <v>1</v>
      </c>
      <c r="E67" s="9">
        <v>2.87</v>
      </c>
      <c r="F67" s="10">
        <f t="shared" ref="F67:F70" si="57">B67*((C67+(D67*5)))</f>
        <v>3292350</v>
      </c>
      <c r="G67" s="10">
        <f t="shared" ref="G67:G70" si="58">F67*E67</f>
        <v>9449044.5</v>
      </c>
      <c r="H67" s="11">
        <f t="shared" ref="H67:H70" si="59">(G67+F67)/50</f>
        <v>254827.89</v>
      </c>
    </row>
    <row r="68" spans="1:9" x14ac:dyDescent="0.45">
      <c r="A68" s="9">
        <v>1396</v>
      </c>
      <c r="B68" s="9">
        <v>24144</v>
      </c>
      <c r="C68" s="9">
        <v>145</v>
      </c>
      <c r="D68" s="9">
        <v>1</v>
      </c>
      <c r="E68" s="9">
        <v>2.87</v>
      </c>
      <c r="F68" s="10">
        <f t="shared" si="57"/>
        <v>3621600</v>
      </c>
      <c r="G68" s="10">
        <f t="shared" si="58"/>
        <v>10393992</v>
      </c>
      <c r="H68" s="11">
        <f t="shared" si="59"/>
        <v>280311.84000000003</v>
      </c>
    </row>
    <row r="69" spans="1:9" x14ac:dyDescent="0.45">
      <c r="A69" s="9">
        <v>1397</v>
      </c>
      <c r="B69" s="9">
        <v>25593</v>
      </c>
      <c r="C69" s="9">
        <v>145</v>
      </c>
      <c r="D69" s="9">
        <v>1</v>
      </c>
      <c r="E69" s="9">
        <v>2.87</v>
      </c>
      <c r="F69" s="10">
        <f t="shared" si="57"/>
        <v>3838950</v>
      </c>
      <c r="G69" s="10">
        <f t="shared" si="58"/>
        <v>11017786.5</v>
      </c>
      <c r="H69" s="11">
        <f t="shared" si="59"/>
        <v>297134.73</v>
      </c>
    </row>
    <row r="70" spans="1:9" x14ac:dyDescent="0.45">
      <c r="A70" s="9">
        <v>1398</v>
      </c>
      <c r="B70" s="9">
        <v>30200</v>
      </c>
      <c r="C70" s="9">
        <v>145</v>
      </c>
      <c r="D70" s="9">
        <v>1</v>
      </c>
      <c r="E70" s="9">
        <v>2.87</v>
      </c>
      <c r="F70" s="10">
        <f t="shared" si="57"/>
        <v>4530000</v>
      </c>
      <c r="G70" s="10">
        <f t="shared" si="58"/>
        <v>13001100</v>
      </c>
      <c r="H70" s="11">
        <f t="shared" si="59"/>
        <v>350622</v>
      </c>
    </row>
    <row r="71" spans="1:9" x14ac:dyDescent="0.45">
      <c r="A71" s="9">
        <v>1399</v>
      </c>
      <c r="B71" s="9">
        <v>34730</v>
      </c>
      <c r="C71" s="9">
        <v>145</v>
      </c>
      <c r="D71" s="9">
        <v>1</v>
      </c>
      <c r="E71" s="9">
        <v>2.87</v>
      </c>
      <c r="F71" s="10">
        <f t="shared" ref="F71" si="60">B71*((C71+(D71*5)))</f>
        <v>5209500</v>
      </c>
      <c r="G71" s="10">
        <f t="shared" ref="G71" si="61">F71*E71</f>
        <v>14951265</v>
      </c>
      <c r="H71" s="11">
        <f t="shared" ref="H71" si="62">(G71+F71)/50</f>
        <v>403215.3</v>
      </c>
    </row>
    <row r="72" spans="1:9" x14ac:dyDescent="0.45">
      <c r="A72" s="9">
        <v>1400</v>
      </c>
      <c r="B72" s="9">
        <v>43413</v>
      </c>
      <c r="C72" s="9">
        <v>145</v>
      </c>
      <c r="D72" s="9">
        <v>1</v>
      </c>
      <c r="E72" s="9">
        <v>2.87</v>
      </c>
      <c r="F72" s="10">
        <f t="shared" ref="F72:F73" si="63">B72*((C72+(D72*5)))</f>
        <v>6511950</v>
      </c>
      <c r="G72" s="10">
        <f t="shared" ref="G72:G73" si="64">F72*E72</f>
        <v>18689296.5</v>
      </c>
      <c r="H72" s="11">
        <f t="shared" ref="H72" si="65">(G72+F72)/50</f>
        <v>504024.93</v>
      </c>
      <c r="I72" s="2" t="s">
        <v>9</v>
      </c>
    </row>
    <row r="73" spans="1:9" x14ac:dyDescent="0.45">
      <c r="A73" s="9">
        <v>1400</v>
      </c>
      <c r="B73" s="9">
        <v>43413</v>
      </c>
      <c r="C73" s="9">
        <v>145</v>
      </c>
      <c r="D73" s="9">
        <v>1</v>
      </c>
      <c r="E73" s="9">
        <v>2.87</v>
      </c>
      <c r="F73" s="10">
        <f t="shared" si="63"/>
        <v>6511950</v>
      </c>
      <c r="G73" s="10">
        <f t="shared" si="64"/>
        <v>18689296.5</v>
      </c>
      <c r="H73" s="11">
        <f>(G73+F73)/40</f>
        <v>630031.16249999998</v>
      </c>
      <c r="I73" s="2" t="s">
        <v>8</v>
      </c>
    </row>
    <row r="74" spans="1:9" x14ac:dyDescent="0.45">
      <c r="A74" s="9">
        <v>1400</v>
      </c>
      <c r="B74" s="9">
        <v>43413</v>
      </c>
      <c r="C74" s="9">
        <v>145</v>
      </c>
      <c r="D74" s="9">
        <v>1</v>
      </c>
      <c r="E74" s="9">
        <f>2.87*1.6</f>
        <v>4.5920000000000005</v>
      </c>
      <c r="F74" s="10">
        <f t="shared" ref="F74:F75" si="66">B74*((C74+(D74*5)))</f>
        <v>6511950</v>
      </c>
      <c r="G74" s="10">
        <f t="shared" ref="G74:G75" si="67">F74*E74</f>
        <v>29902874.400000002</v>
      </c>
      <c r="H74" s="11">
        <f>(G74+F74)/40</f>
        <v>910370.6100000001</v>
      </c>
      <c r="I74" s="2" t="s">
        <v>12</v>
      </c>
    </row>
    <row r="75" spans="1:9" x14ac:dyDescent="0.45">
      <c r="A75" s="9">
        <v>1401</v>
      </c>
      <c r="B75" s="9">
        <v>47754</v>
      </c>
      <c r="C75" s="9">
        <v>145</v>
      </c>
      <c r="D75" s="9">
        <v>1</v>
      </c>
      <c r="E75" s="9">
        <v>2.87</v>
      </c>
      <c r="F75" s="10">
        <f t="shared" si="66"/>
        <v>7163100</v>
      </c>
      <c r="G75" s="10">
        <f t="shared" si="67"/>
        <v>20558097</v>
      </c>
      <c r="H75" s="11">
        <f>(G75+F75)/50</f>
        <v>554423.93999999994</v>
      </c>
    </row>
    <row r="76" spans="1:9" x14ac:dyDescent="0.45">
      <c r="A76" s="9">
        <v>1402</v>
      </c>
      <c r="B76" s="9">
        <v>57305</v>
      </c>
      <c r="C76" s="9">
        <v>145</v>
      </c>
      <c r="D76" s="9">
        <v>1</v>
      </c>
      <c r="E76" s="9">
        <v>2.87</v>
      </c>
      <c r="F76" s="10">
        <f t="shared" ref="F76" si="68">B76*((C76+(D76*5)))</f>
        <v>8595750</v>
      </c>
      <c r="G76" s="10">
        <f t="shared" ref="G76" si="69">F76*E76</f>
        <v>24669802.5</v>
      </c>
      <c r="H76" s="11">
        <f>(G76+F76)/50</f>
        <v>665311.05000000005</v>
      </c>
    </row>
    <row r="77" spans="1:9" x14ac:dyDescent="0.45">
      <c r="A77" s="9">
        <v>1403</v>
      </c>
      <c r="B77" s="9">
        <v>68766</v>
      </c>
      <c r="C77" s="9">
        <v>145</v>
      </c>
      <c r="D77" s="9">
        <v>1</v>
      </c>
      <c r="E77" s="9">
        <v>2.87</v>
      </c>
      <c r="F77" s="10">
        <f t="shared" ref="F77" si="70">B77*((C77+(D77*5)))</f>
        <v>10314900</v>
      </c>
      <c r="G77" s="10">
        <f t="shared" ref="G77" si="71">F77*E77</f>
        <v>29603763</v>
      </c>
      <c r="H77" s="11">
        <f>(G77+F77)/50</f>
        <v>798373.26</v>
      </c>
    </row>
    <row r="78" spans="1:9" x14ac:dyDescent="0.45">
      <c r="A78" s="12">
        <v>1404</v>
      </c>
      <c r="B78" s="12">
        <v>82520</v>
      </c>
      <c r="C78" s="12">
        <v>145</v>
      </c>
      <c r="D78" s="12">
        <v>1</v>
      </c>
      <c r="E78" s="12">
        <v>2.87</v>
      </c>
      <c r="F78" s="13">
        <f t="shared" ref="F78" si="72">B78*((C78+(D78*5)))</f>
        <v>12378000</v>
      </c>
      <c r="G78" s="13">
        <f t="shared" ref="G78" si="73">F78*E78</f>
        <v>35524860</v>
      </c>
      <c r="H78" s="14">
        <f>(G78+F78)/50</f>
        <v>958057.2</v>
      </c>
    </row>
    <row r="80" spans="1:9" ht="22.5" x14ac:dyDescent="0.6">
      <c r="A80" s="16" t="s">
        <v>13</v>
      </c>
      <c r="B80" s="16"/>
      <c r="C80" s="16"/>
      <c r="D80" s="16"/>
      <c r="E80" s="16"/>
      <c r="F80" s="16"/>
      <c r="G80" s="16"/>
      <c r="H80" s="16"/>
    </row>
    <row r="81" spans="1:9" ht="19.5" x14ac:dyDescent="0.5">
      <c r="A81" s="7" t="s">
        <v>3</v>
      </c>
      <c r="B81" s="7" t="s">
        <v>4</v>
      </c>
      <c r="C81" s="7" t="s">
        <v>1</v>
      </c>
      <c r="D81" s="7" t="s">
        <v>0</v>
      </c>
      <c r="E81" s="7" t="s">
        <v>2</v>
      </c>
      <c r="F81" s="7" t="s">
        <v>5</v>
      </c>
      <c r="G81" s="7" t="s">
        <v>6</v>
      </c>
      <c r="H81" s="8" t="s">
        <v>7</v>
      </c>
    </row>
    <row r="82" spans="1:9" x14ac:dyDescent="0.45">
      <c r="A82" s="9">
        <v>1393</v>
      </c>
      <c r="B82" s="9">
        <v>17190</v>
      </c>
      <c r="C82" s="9">
        <v>170</v>
      </c>
      <c r="D82" s="9">
        <v>1</v>
      </c>
      <c r="E82" s="9">
        <v>2.98</v>
      </c>
      <c r="F82" s="10">
        <f>B82*((C82+(D82*5)))</f>
        <v>3008250</v>
      </c>
      <c r="G82" s="10">
        <f>F82*E82</f>
        <v>8964585</v>
      </c>
      <c r="H82" s="11">
        <f>(G82+F82)/50</f>
        <v>239456.7</v>
      </c>
    </row>
    <row r="83" spans="1:9" x14ac:dyDescent="0.45">
      <c r="A83" s="9">
        <v>1394</v>
      </c>
      <c r="B83" s="9">
        <v>19597</v>
      </c>
      <c r="C83" s="9">
        <v>170</v>
      </c>
      <c r="D83" s="9">
        <v>1</v>
      </c>
      <c r="E83" s="9">
        <v>2.98</v>
      </c>
      <c r="F83" s="10">
        <f>B83*((C83+(D83*5)))</f>
        <v>3429475</v>
      </c>
      <c r="G83" s="10">
        <f>F83*E83</f>
        <v>10219835.5</v>
      </c>
      <c r="H83" s="11">
        <f>(G83+F83)/50</f>
        <v>272986.21000000002</v>
      </c>
    </row>
    <row r="84" spans="1:9" x14ac:dyDescent="0.45">
      <c r="A84" s="9">
        <v>1395</v>
      </c>
      <c r="B84" s="9">
        <v>21949</v>
      </c>
      <c r="C84" s="9">
        <v>170</v>
      </c>
      <c r="D84" s="9">
        <v>1</v>
      </c>
      <c r="E84" s="9">
        <v>2.98</v>
      </c>
      <c r="F84" s="10">
        <f t="shared" ref="F84:F87" si="74">B84*((C84+(D84*5)))</f>
        <v>3841075</v>
      </c>
      <c r="G84" s="10">
        <f t="shared" ref="G84:G87" si="75">F84*E84</f>
        <v>11446403.5</v>
      </c>
      <c r="H84" s="11">
        <f t="shared" ref="H84:H87" si="76">(G84+F84)/50</f>
        <v>305749.57</v>
      </c>
    </row>
    <row r="85" spans="1:9" x14ac:dyDescent="0.45">
      <c r="A85" s="9">
        <v>1396</v>
      </c>
      <c r="B85" s="9">
        <v>24144</v>
      </c>
      <c r="C85" s="9">
        <v>170</v>
      </c>
      <c r="D85" s="9">
        <v>1</v>
      </c>
      <c r="E85" s="9">
        <v>2.98</v>
      </c>
      <c r="F85" s="10">
        <f t="shared" si="74"/>
        <v>4225200</v>
      </c>
      <c r="G85" s="10">
        <f t="shared" si="75"/>
        <v>12591096</v>
      </c>
      <c r="H85" s="11">
        <f t="shared" si="76"/>
        <v>336325.92</v>
      </c>
    </row>
    <row r="86" spans="1:9" x14ac:dyDescent="0.45">
      <c r="A86" s="9">
        <v>1397</v>
      </c>
      <c r="B86" s="9">
        <v>25593</v>
      </c>
      <c r="C86" s="9">
        <v>170</v>
      </c>
      <c r="D86" s="9">
        <v>1</v>
      </c>
      <c r="E86" s="9">
        <v>2.98</v>
      </c>
      <c r="F86" s="10">
        <f t="shared" si="74"/>
        <v>4478775</v>
      </c>
      <c r="G86" s="10">
        <f t="shared" si="75"/>
        <v>13346749.5</v>
      </c>
      <c r="H86" s="11">
        <f t="shared" si="76"/>
        <v>356510.49</v>
      </c>
    </row>
    <row r="87" spans="1:9" x14ac:dyDescent="0.45">
      <c r="A87" s="9">
        <v>1398</v>
      </c>
      <c r="B87" s="9">
        <v>30200</v>
      </c>
      <c r="C87" s="9">
        <v>170</v>
      </c>
      <c r="D87" s="9">
        <v>1</v>
      </c>
      <c r="E87" s="9">
        <v>2.98</v>
      </c>
      <c r="F87" s="10">
        <f t="shared" si="74"/>
        <v>5285000</v>
      </c>
      <c r="G87" s="10">
        <f t="shared" si="75"/>
        <v>15749300</v>
      </c>
      <c r="H87" s="11">
        <f t="shared" si="76"/>
        <v>420686</v>
      </c>
    </row>
    <row r="88" spans="1:9" x14ac:dyDescent="0.45">
      <c r="A88" s="9">
        <v>1399</v>
      </c>
      <c r="B88" s="9">
        <v>34730</v>
      </c>
      <c r="C88" s="9">
        <v>170</v>
      </c>
      <c r="D88" s="9">
        <v>1</v>
      </c>
      <c r="E88" s="9">
        <v>2.98</v>
      </c>
      <c r="F88" s="10">
        <f t="shared" ref="F88" si="77">B88*((C88+(D88*5)))</f>
        <v>6077750</v>
      </c>
      <c r="G88" s="10">
        <f t="shared" ref="G88" si="78">F88*E88</f>
        <v>18111695</v>
      </c>
      <c r="H88" s="11">
        <f t="shared" ref="H88" si="79">(G88+F88)/50</f>
        <v>483788.9</v>
      </c>
    </row>
    <row r="89" spans="1:9" x14ac:dyDescent="0.45">
      <c r="A89" s="9">
        <v>1400</v>
      </c>
      <c r="B89" s="9">
        <v>43413</v>
      </c>
      <c r="C89" s="9">
        <v>170</v>
      </c>
      <c r="D89" s="9">
        <v>1</v>
      </c>
      <c r="E89" s="9">
        <v>2.98</v>
      </c>
      <c r="F89" s="10">
        <f t="shared" ref="F89" si="80">B89*((C89+(D89*5)))</f>
        <v>7597275</v>
      </c>
      <c r="G89" s="10">
        <f t="shared" ref="G89" si="81">F89*E89</f>
        <v>22639879.5</v>
      </c>
      <c r="H89" s="11">
        <f t="shared" ref="H89" si="82">(G89+F89)/50</f>
        <v>604743.09</v>
      </c>
      <c r="I89" s="2" t="s">
        <v>9</v>
      </c>
    </row>
    <row r="90" spans="1:9" x14ac:dyDescent="0.45">
      <c r="A90" s="9">
        <v>1400</v>
      </c>
      <c r="B90" s="9">
        <v>43413</v>
      </c>
      <c r="C90" s="9">
        <v>170</v>
      </c>
      <c r="D90" s="9">
        <v>1</v>
      </c>
      <c r="E90" s="9">
        <v>2.98</v>
      </c>
      <c r="F90" s="10">
        <f t="shared" ref="F90:F95" si="83">B90*((C90+(D90*5)))</f>
        <v>7597275</v>
      </c>
      <c r="G90" s="10">
        <f t="shared" ref="G90:G95" si="84">F90*E90</f>
        <v>22639879.5</v>
      </c>
      <c r="H90" s="11">
        <f>(G90+F90)/40</f>
        <v>755928.86250000005</v>
      </c>
      <c r="I90" s="2" t="s">
        <v>8</v>
      </c>
    </row>
    <row r="91" spans="1:9" x14ac:dyDescent="0.45">
      <c r="A91" s="9">
        <v>1400</v>
      </c>
      <c r="B91" s="9">
        <v>43413</v>
      </c>
      <c r="C91" s="9">
        <v>170</v>
      </c>
      <c r="D91" s="9">
        <v>1</v>
      </c>
      <c r="E91" s="9">
        <f>2.98*1.6</f>
        <v>4.7679999999999998</v>
      </c>
      <c r="F91" s="10">
        <f t="shared" si="83"/>
        <v>7597275</v>
      </c>
      <c r="G91" s="10">
        <f t="shared" si="84"/>
        <v>36223807.199999996</v>
      </c>
      <c r="H91" s="11">
        <f>(G91+F91)/40</f>
        <v>1095527.0549999999</v>
      </c>
      <c r="I91" s="2" t="s">
        <v>12</v>
      </c>
    </row>
    <row r="92" spans="1:9" x14ac:dyDescent="0.45">
      <c r="A92" s="9">
        <v>1401</v>
      </c>
      <c r="B92" s="9">
        <v>47754</v>
      </c>
      <c r="C92" s="9">
        <v>170</v>
      </c>
      <c r="D92" s="9">
        <v>1</v>
      </c>
      <c r="E92" s="9">
        <v>2.98</v>
      </c>
      <c r="F92" s="10">
        <f t="shared" si="83"/>
        <v>8356950</v>
      </c>
      <c r="G92" s="10">
        <f t="shared" si="84"/>
        <v>24903711</v>
      </c>
      <c r="H92" s="11">
        <f>(G92+F92)/50</f>
        <v>665213.22</v>
      </c>
    </row>
    <row r="93" spans="1:9" x14ac:dyDescent="0.45">
      <c r="A93" s="9">
        <v>1402</v>
      </c>
      <c r="B93" s="9">
        <v>57305</v>
      </c>
      <c r="C93" s="9">
        <v>170</v>
      </c>
      <c r="D93" s="9">
        <v>1</v>
      </c>
      <c r="E93" s="9">
        <v>2.98</v>
      </c>
      <c r="F93" s="10">
        <f t="shared" si="83"/>
        <v>10028375</v>
      </c>
      <c r="G93" s="10">
        <f t="shared" si="84"/>
        <v>29884557.5</v>
      </c>
      <c r="H93" s="11">
        <f>(G93+F93)/50</f>
        <v>798258.65</v>
      </c>
    </row>
    <row r="94" spans="1:9" x14ac:dyDescent="0.45">
      <c r="A94" s="9">
        <v>1403</v>
      </c>
      <c r="B94" s="9">
        <v>68766</v>
      </c>
      <c r="C94" s="9">
        <v>170</v>
      </c>
      <c r="D94" s="9">
        <v>1</v>
      </c>
      <c r="E94" s="9">
        <v>2.98</v>
      </c>
      <c r="F94" s="10">
        <f t="shared" si="83"/>
        <v>12034050</v>
      </c>
      <c r="G94" s="10">
        <f t="shared" si="84"/>
        <v>35861469</v>
      </c>
      <c r="H94" s="11">
        <f>(G94+F94)/50</f>
        <v>957910.38</v>
      </c>
    </row>
    <row r="95" spans="1:9" x14ac:dyDescent="0.45">
      <c r="A95" s="12">
        <v>1404</v>
      </c>
      <c r="B95" s="12">
        <v>82520</v>
      </c>
      <c r="C95" s="12">
        <v>170</v>
      </c>
      <c r="D95" s="12">
        <v>1</v>
      </c>
      <c r="E95" s="12">
        <v>2.98</v>
      </c>
      <c r="F95" s="13">
        <f t="shared" si="83"/>
        <v>14441000</v>
      </c>
      <c r="G95" s="13">
        <f t="shared" si="84"/>
        <v>43034180</v>
      </c>
      <c r="H95" s="14">
        <f>(G95+F95)/50</f>
        <v>1149503.6000000001</v>
      </c>
    </row>
    <row r="146" spans="16:16" ht="25.5" x14ac:dyDescent="0.65">
      <c r="P146" s="1"/>
    </row>
  </sheetData>
  <mergeCells count="7">
    <mergeCell ref="A1:H5"/>
    <mergeCell ref="A29:H29"/>
    <mergeCell ref="A46:H46"/>
    <mergeCell ref="A63:H63"/>
    <mergeCell ref="A80:H80"/>
    <mergeCell ref="A7:H11"/>
    <mergeCell ref="A12:H1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نرخ حق التدریس</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2025-05-21T06:31:01Z</dcterms:modified>
</cp:coreProperties>
</file>